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R:\Projektové dokumentace\Kultura\Rekonstrukce kino Vesmír\Rozpočet a VV\upravený z 05.03.2021\VV\"/>
    </mc:Choice>
  </mc:AlternateContent>
  <bookViews>
    <workbookView xWindow="0" yWindow="0" windowWidth="38400" windowHeight="17130" firstSheet="9" activeTab="14"/>
  </bookViews>
  <sheets>
    <sheet name="Rekapitulace stavby" sheetId="1" r:id="rId1"/>
    <sheet name="643-00 - bourací práce vn..." sheetId="2" r:id="rId2"/>
    <sheet name="643-00a - bourací práce 1.pp" sheetId="3" r:id="rId3"/>
    <sheet name="643-01 - bourací práce 1.np" sheetId="4" r:id="rId4"/>
    <sheet name="643-02 - bourací práce 2.np" sheetId="5" r:id="rId5"/>
    <sheet name="643-03 - bourací práce 3.np" sheetId="6" r:id="rId6"/>
    <sheet name="643-04 - stavební práce 1.pp" sheetId="7" r:id="rId7"/>
    <sheet name="643-05 - stavební práce 1.np" sheetId="8" r:id="rId8"/>
    <sheet name="643-06 - stavební práce 2.np" sheetId="9" r:id="rId9"/>
    <sheet name="643-07 - stavební práce 3.np" sheetId="10" r:id="rId10"/>
    <sheet name="643-08 - vnější stavební ..." sheetId="11" r:id="rId11"/>
    <sheet name="643-09 - Akustika+ AV tec..." sheetId="12" r:id="rId12"/>
    <sheet name="643-10 - Interiery" sheetId="13" r:id="rId13"/>
    <sheet name="643-11 - Technika prostře..." sheetId="14" r:id="rId14"/>
    <sheet name="643-12 - VRN" sheetId="15" r:id="rId15"/>
  </sheets>
  <definedNames>
    <definedName name="_xlnm._FilterDatabase" localSheetId="1" hidden="1">'643-00 - bourací práce vn...'!$C$134:$K$176</definedName>
    <definedName name="_xlnm._FilterDatabase" localSheetId="2" hidden="1">'643-00a - bourací práce 1.pp'!$C$130:$K$158</definedName>
    <definedName name="_xlnm._FilterDatabase" localSheetId="3" hidden="1">'643-01 - bourací práce 1.np'!$C$135:$K$207</definedName>
    <definedName name="_xlnm._FilterDatabase" localSheetId="4" hidden="1">'643-02 - bourací práce 2.np'!$C$137:$K$190</definedName>
    <definedName name="_xlnm._FilterDatabase" localSheetId="5" hidden="1">'643-03 - bourací práce 3.np'!$C$135:$K$174</definedName>
    <definedName name="_xlnm._FilterDatabase" localSheetId="6" hidden="1">'643-04 - stavební práce 1.pp'!$C$139:$K$229</definedName>
    <definedName name="_xlnm._FilterDatabase" localSheetId="7" hidden="1">'643-05 - stavební práce 1.np'!$C$146:$K$423</definedName>
    <definedName name="_xlnm._FilterDatabase" localSheetId="8" hidden="1">'643-06 - stavební práce 2.np'!$C$142:$K$325</definedName>
    <definedName name="_xlnm._FilterDatabase" localSheetId="9" hidden="1">'643-07 - stavební práce 3.np'!$C$142:$K$314</definedName>
    <definedName name="_xlnm._FilterDatabase" localSheetId="10" hidden="1">'643-08 - vnější stavební ...'!$C$137:$K$257</definedName>
    <definedName name="_xlnm._FilterDatabase" localSheetId="11" hidden="1">'643-09 - Akustika+ AV tec...'!$C$128:$K$141</definedName>
    <definedName name="_xlnm._FilterDatabase" localSheetId="12" hidden="1">'643-10 - Interiery'!$C$127:$K$131</definedName>
    <definedName name="_xlnm._FilterDatabase" localSheetId="13" hidden="1">'643-11 - Technika prostře...'!$C$134:$K$154</definedName>
    <definedName name="_xlnm._FilterDatabase" localSheetId="14" hidden="1">'643-12 - VRN'!$C$128:$K$136</definedName>
    <definedName name="_xlnm.Print_Titles" localSheetId="1">'643-00 - bourací práce vn...'!$134:$134</definedName>
    <definedName name="_xlnm.Print_Titles" localSheetId="2">'643-00a - bourací práce 1.pp'!$130:$130</definedName>
    <definedName name="_xlnm.Print_Titles" localSheetId="3">'643-01 - bourací práce 1.np'!$135:$135</definedName>
    <definedName name="_xlnm.Print_Titles" localSheetId="4">'643-02 - bourací práce 2.np'!$137:$137</definedName>
    <definedName name="_xlnm.Print_Titles" localSheetId="5">'643-03 - bourací práce 3.np'!$135:$135</definedName>
    <definedName name="_xlnm.Print_Titles" localSheetId="6">'643-04 - stavební práce 1.pp'!$139:$139</definedName>
    <definedName name="_xlnm.Print_Titles" localSheetId="7">'643-05 - stavební práce 1.np'!$146:$146</definedName>
    <definedName name="_xlnm.Print_Titles" localSheetId="8">'643-06 - stavební práce 2.np'!$142:$142</definedName>
    <definedName name="_xlnm.Print_Titles" localSheetId="9">'643-07 - stavební práce 3.np'!$142:$142</definedName>
    <definedName name="_xlnm.Print_Titles" localSheetId="10">'643-08 - vnější stavební ...'!$137:$137</definedName>
    <definedName name="_xlnm.Print_Titles" localSheetId="11">'643-09 - Akustika+ AV tec...'!$128:$128</definedName>
    <definedName name="_xlnm.Print_Titles" localSheetId="12">'643-10 - Interiery'!$127:$127</definedName>
    <definedName name="_xlnm.Print_Titles" localSheetId="13">'643-11 - Technika prostře...'!$134:$134</definedName>
    <definedName name="_xlnm.Print_Titles" localSheetId="14">'643-12 - VRN'!$128:$128</definedName>
    <definedName name="_xlnm.Print_Titles" localSheetId="0">'Rekapitulace stavby'!$92:$92</definedName>
    <definedName name="_xlnm.Print_Area" localSheetId="1">'643-00 - bourací práce vn...'!$C$4:$J$76,'643-00 - bourací práce vn...'!$C$122:$J$176</definedName>
    <definedName name="_xlnm.Print_Area" localSheetId="2">'643-00a - bourací práce 1.pp'!$C$4:$J$76,'643-00a - bourací práce 1.pp'!$C$118:$J$158</definedName>
    <definedName name="_xlnm.Print_Area" localSheetId="3">'643-01 - bourací práce 1.np'!$C$4:$J$76,'643-01 - bourací práce 1.np'!$C$123:$J$207</definedName>
    <definedName name="_xlnm.Print_Area" localSheetId="4">'643-02 - bourací práce 2.np'!$C$4:$J$76,'643-02 - bourací práce 2.np'!$C$125:$J$190</definedName>
    <definedName name="_xlnm.Print_Area" localSheetId="5">'643-03 - bourací práce 3.np'!$C$4:$J$76,'643-03 - bourací práce 3.np'!$C$123:$J$174</definedName>
    <definedName name="_xlnm.Print_Area" localSheetId="6">'643-04 - stavební práce 1.pp'!$C$4:$J$76,'643-04 - stavební práce 1.pp'!$C$127:$J$229</definedName>
    <definedName name="_xlnm.Print_Area" localSheetId="7">'643-05 - stavební práce 1.np'!$C$4:$J$76,'643-05 - stavební práce 1.np'!$C$134:$J$423</definedName>
    <definedName name="_xlnm.Print_Area" localSheetId="8">'643-06 - stavební práce 2.np'!$C$4:$J$76,'643-06 - stavební práce 2.np'!$C$130:$J$325</definedName>
    <definedName name="_xlnm.Print_Area" localSheetId="9">'643-07 - stavební práce 3.np'!$C$4:$J$76,'643-07 - stavební práce 3.np'!$C$130:$J$314</definedName>
    <definedName name="_xlnm.Print_Area" localSheetId="10">'643-08 - vnější stavební ...'!$C$4:$J$76,'643-08 - vnější stavební ...'!$C$125:$J$257</definedName>
    <definedName name="_xlnm.Print_Area" localSheetId="11">'643-09 - Akustika+ AV tec...'!$C$4:$J$76,'643-09 - Akustika+ AV tec...'!$C$116:$J$141</definedName>
    <definedName name="_xlnm.Print_Area" localSheetId="12">'643-10 - Interiery'!$C$4:$J$76,'643-10 - Interiery'!$C$115:$J$131</definedName>
    <definedName name="_xlnm.Print_Area" localSheetId="13">'643-11 - Technika prostře...'!$C$4:$J$76,'643-11 - Technika prostře...'!$C$122:$J$154</definedName>
    <definedName name="_xlnm.Print_Area" localSheetId="14">'643-12 - VRN'!$C$4:$J$76,'643-12 - VRN'!$C$116:$J$136</definedName>
    <definedName name="_xlnm.Print_Area" localSheetId="0">'Rekapitulace stavby'!$D$4:$AO$76,'Rekapitulace stavby'!$C$82:$AQ$109</definedName>
  </definedNames>
  <calcPr calcId="162913"/>
</workbook>
</file>

<file path=xl/calcChain.xml><?xml version="1.0" encoding="utf-8"?>
<calcChain xmlns="http://schemas.openxmlformats.org/spreadsheetml/2006/main">
  <c r="J39" i="15" l="1"/>
  <c r="J38" i="15"/>
  <c r="AY108" i="1" s="1"/>
  <c r="J37" i="15"/>
  <c r="AX108" i="1" s="1"/>
  <c r="BI136" i="15"/>
  <c r="BH136" i="15"/>
  <c r="BG136" i="15"/>
  <c r="BF136" i="15"/>
  <c r="T136" i="15"/>
  <c r="R136" i="15"/>
  <c r="P136" i="15"/>
  <c r="BI135" i="15"/>
  <c r="BH135" i="15"/>
  <c r="BG135" i="15"/>
  <c r="BF135" i="15"/>
  <c r="T135" i="15"/>
  <c r="R135" i="15"/>
  <c r="P135" i="15"/>
  <c r="BI134" i="15"/>
  <c r="BH134" i="15"/>
  <c r="BG134" i="15"/>
  <c r="BF134" i="15"/>
  <c r="T134" i="15"/>
  <c r="R134" i="15"/>
  <c r="P134" i="15"/>
  <c r="BI132" i="15"/>
  <c r="BH132" i="15"/>
  <c r="BG132" i="15"/>
  <c r="BF132" i="15"/>
  <c r="T132" i="15"/>
  <c r="T131" i="15" s="1"/>
  <c r="R132" i="15"/>
  <c r="R131" i="15" s="1"/>
  <c r="P132" i="15"/>
  <c r="P131" i="15" s="1"/>
  <c r="J126" i="15"/>
  <c r="J125" i="15"/>
  <c r="F125" i="15"/>
  <c r="F123" i="15"/>
  <c r="E121" i="15"/>
  <c r="BI108" i="15"/>
  <c r="BH108" i="15"/>
  <c r="BG108" i="15"/>
  <c r="BF108" i="15"/>
  <c r="BI107" i="15"/>
  <c r="BH107" i="15"/>
  <c r="BG107" i="15"/>
  <c r="BF107" i="15"/>
  <c r="BE107" i="15"/>
  <c r="BI106" i="15"/>
  <c r="BH106" i="15"/>
  <c r="BG106" i="15"/>
  <c r="BF106" i="15"/>
  <c r="BE106" i="15"/>
  <c r="BI105" i="15"/>
  <c r="BH105" i="15"/>
  <c r="BG105" i="15"/>
  <c r="BF105" i="15"/>
  <c r="BE105" i="15"/>
  <c r="BI104" i="15"/>
  <c r="BH104" i="15"/>
  <c r="BG104" i="15"/>
  <c r="BF104" i="15"/>
  <c r="BE104" i="15"/>
  <c r="BI103" i="15"/>
  <c r="BH103" i="15"/>
  <c r="BG103" i="15"/>
  <c r="BF103" i="15"/>
  <c r="BE103" i="15"/>
  <c r="J92" i="15"/>
  <c r="J91" i="15"/>
  <c r="F91" i="15"/>
  <c r="F89" i="15"/>
  <c r="E87" i="15"/>
  <c r="J18" i="15"/>
  <c r="E18" i="15"/>
  <c r="F92" i="15" s="1"/>
  <c r="J17" i="15"/>
  <c r="J12" i="15"/>
  <c r="J89" i="15" s="1"/>
  <c r="E7" i="15"/>
  <c r="E119" i="15" s="1"/>
  <c r="J39" i="14"/>
  <c r="J38" i="14"/>
  <c r="AY107" i="1"/>
  <c r="J37" i="14"/>
  <c r="AX107" i="1"/>
  <c r="BI154" i="14"/>
  <c r="BH154" i="14"/>
  <c r="BG154" i="14"/>
  <c r="BF154" i="14"/>
  <c r="T154" i="14"/>
  <c r="T153" i="14"/>
  <c r="T152" i="14" s="1"/>
  <c r="R154" i="14"/>
  <c r="R153" i="14" s="1"/>
  <c r="R152" i="14" s="1"/>
  <c r="P154" i="14"/>
  <c r="P153" i="14" s="1"/>
  <c r="P152" i="14" s="1"/>
  <c r="BI151" i="14"/>
  <c r="BH151" i="14"/>
  <c r="BG151" i="14"/>
  <c r="BF151" i="14"/>
  <c r="T151" i="14"/>
  <c r="T150" i="14" s="1"/>
  <c r="R151" i="14"/>
  <c r="R150" i="14" s="1"/>
  <c r="P151" i="14"/>
  <c r="P150" i="14" s="1"/>
  <c r="BI149" i="14"/>
  <c r="BH149" i="14"/>
  <c r="BG149" i="14"/>
  <c r="BF149" i="14"/>
  <c r="T149" i="14"/>
  <c r="T148" i="14" s="1"/>
  <c r="R149" i="14"/>
  <c r="R148" i="14" s="1"/>
  <c r="P149" i="14"/>
  <c r="P148" i="14" s="1"/>
  <c r="BI147" i="14"/>
  <c r="BH147" i="14"/>
  <c r="BG147" i="14"/>
  <c r="BF147" i="14"/>
  <c r="T147" i="14"/>
  <c r="R147" i="14"/>
  <c r="P147" i="14"/>
  <c r="BI146" i="14"/>
  <c r="BH146" i="14"/>
  <c r="BG146" i="14"/>
  <c r="BF146" i="14"/>
  <c r="T146" i="14"/>
  <c r="R146" i="14"/>
  <c r="P146" i="14"/>
  <c r="BI144" i="14"/>
  <c r="BH144" i="14"/>
  <c r="BG144" i="14"/>
  <c r="BF144" i="14"/>
  <c r="T144" i="14"/>
  <c r="T143" i="14" s="1"/>
  <c r="R144" i="14"/>
  <c r="R143" i="14" s="1"/>
  <c r="P144" i="14"/>
  <c r="P143" i="14" s="1"/>
  <c r="BI142" i="14"/>
  <c r="BH142" i="14"/>
  <c r="BG142" i="14"/>
  <c r="BF142" i="14"/>
  <c r="T142" i="14"/>
  <c r="R142" i="14"/>
  <c r="P142" i="14"/>
  <c r="BI141" i="14"/>
  <c r="BH141" i="14"/>
  <c r="BG141" i="14"/>
  <c r="BF141" i="14"/>
  <c r="T141" i="14"/>
  <c r="R141" i="14"/>
  <c r="P141" i="14"/>
  <c r="BI139" i="14"/>
  <c r="BH139" i="14"/>
  <c r="BG139" i="14"/>
  <c r="BF139" i="14"/>
  <c r="T139" i="14"/>
  <c r="R139" i="14"/>
  <c r="P139" i="14"/>
  <c r="BI138" i="14"/>
  <c r="BH138" i="14"/>
  <c r="BG138" i="14"/>
  <c r="BF138" i="14"/>
  <c r="T138" i="14"/>
  <c r="R138" i="14"/>
  <c r="P138" i="14"/>
  <c r="J132" i="14"/>
  <c r="J131" i="14"/>
  <c r="F131" i="14"/>
  <c r="F129" i="14"/>
  <c r="E127" i="14"/>
  <c r="BI114" i="14"/>
  <c r="BH114" i="14"/>
  <c r="BG114" i="14"/>
  <c r="BF114" i="14"/>
  <c r="BI113" i="14"/>
  <c r="BH113" i="14"/>
  <c r="BG113" i="14"/>
  <c r="BF113" i="14"/>
  <c r="BE113" i="14"/>
  <c r="BI112" i="14"/>
  <c r="BH112" i="14"/>
  <c r="BG112" i="14"/>
  <c r="BF112" i="14"/>
  <c r="BE112" i="14"/>
  <c r="BI111" i="14"/>
  <c r="BH111" i="14"/>
  <c r="BG111" i="14"/>
  <c r="BF111" i="14"/>
  <c r="BE111" i="14"/>
  <c r="BI110" i="14"/>
  <c r="BH110" i="14"/>
  <c r="BG110" i="14"/>
  <c r="BF110" i="14"/>
  <c r="BE110" i="14"/>
  <c r="BI109" i="14"/>
  <c r="BH109" i="14"/>
  <c r="BG109" i="14"/>
  <c r="BF109" i="14"/>
  <c r="BE109" i="14"/>
  <c r="J92" i="14"/>
  <c r="J91" i="14"/>
  <c r="F91" i="14"/>
  <c r="F89" i="14"/>
  <c r="E87" i="14"/>
  <c r="J18" i="14"/>
  <c r="E18" i="14"/>
  <c r="F132" i="14" s="1"/>
  <c r="J17" i="14"/>
  <c r="J12" i="14"/>
  <c r="J89" i="14" s="1"/>
  <c r="E7" i="14"/>
  <c r="E125" i="14"/>
  <c r="J39" i="13"/>
  <c r="J38" i="13"/>
  <c r="AY106" i="1" s="1"/>
  <c r="J37" i="13"/>
  <c r="AX106" i="1" s="1"/>
  <c r="BI131" i="13"/>
  <c r="BH131" i="13"/>
  <c r="BG131" i="13"/>
  <c r="BF131" i="13"/>
  <c r="T131" i="13"/>
  <c r="T130" i="13" s="1"/>
  <c r="T129" i="13" s="1"/>
  <c r="T128" i="13" s="1"/>
  <c r="R131" i="13"/>
  <c r="R130" i="13" s="1"/>
  <c r="R129" i="13" s="1"/>
  <c r="R128" i="13" s="1"/>
  <c r="P131" i="13"/>
  <c r="P130" i="13" s="1"/>
  <c r="P129" i="13" s="1"/>
  <c r="P128" i="13" s="1"/>
  <c r="AU106" i="1" s="1"/>
  <c r="J125" i="13"/>
  <c r="J124" i="13"/>
  <c r="F124" i="13"/>
  <c r="F122" i="13"/>
  <c r="E120" i="13"/>
  <c r="BI107" i="13"/>
  <c r="BH107" i="13"/>
  <c r="BG107" i="13"/>
  <c r="BF107" i="13"/>
  <c r="BI106" i="13"/>
  <c r="BH106" i="13"/>
  <c r="BG106" i="13"/>
  <c r="BF106" i="13"/>
  <c r="BE106" i="13"/>
  <c r="BI105" i="13"/>
  <c r="BH105" i="13"/>
  <c r="BG105" i="13"/>
  <c r="BF105" i="13"/>
  <c r="BE105" i="13"/>
  <c r="BI104" i="13"/>
  <c r="BH104" i="13"/>
  <c r="BG104" i="13"/>
  <c r="BF104" i="13"/>
  <c r="BE104" i="13"/>
  <c r="BI103" i="13"/>
  <c r="BH103" i="13"/>
  <c r="BG103" i="13"/>
  <c r="BF103" i="13"/>
  <c r="BE103" i="13"/>
  <c r="BI102" i="13"/>
  <c r="BH102" i="13"/>
  <c r="BG102" i="13"/>
  <c r="BF102" i="13"/>
  <c r="BE102" i="13"/>
  <c r="J92" i="13"/>
  <c r="J91" i="13"/>
  <c r="F91" i="13"/>
  <c r="F89" i="13"/>
  <c r="E87" i="13"/>
  <c r="J18" i="13"/>
  <c r="E18" i="13"/>
  <c r="F125" i="13" s="1"/>
  <c r="J17" i="13"/>
  <c r="J12" i="13"/>
  <c r="J122" i="13" s="1"/>
  <c r="E7" i="13"/>
  <c r="E118" i="13" s="1"/>
  <c r="J39" i="12"/>
  <c r="J38" i="12"/>
  <c r="AY105" i="1" s="1"/>
  <c r="J37" i="12"/>
  <c r="AX105" i="1" s="1"/>
  <c r="BI141" i="12"/>
  <c r="BH141" i="12"/>
  <c r="BG141" i="12"/>
  <c r="BF141" i="12"/>
  <c r="T141" i="12"/>
  <c r="R141" i="12"/>
  <c r="P141" i="12"/>
  <c r="BI140" i="12"/>
  <c r="BH140" i="12"/>
  <c r="BG140" i="12"/>
  <c r="BF140" i="12"/>
  <c r="T140" i="12"/>
  <c r="R140" i="12"/>
  <c r="P140" i="12"/>
  <c r="BI139" i="12"/>
  <c r="BH139" i="12"/>
  <c r="BG139" i="12"/>
  <c r="BF139" i="12"/>
  <c r="T139" i="12"/>
  <c r="R139" i="12"/>
  <c r="P139" i="12"/>
  <c r="BI138" i="12"/>
  <c r="BH138" i="12"/>
  <c r="BG138" i="12"/>
  <c r="BF138" i="12"/>
  <c r="T138" i="12"/>
  <c r="R138" i="12"/>
  <c r="P138" i="12"/>
  <c r="BI137" i="12"/>
  <c r="BH137" i="12"/>
  <c r="BG137" i="12"/>
  <c r="BF137" i="12"/>
  <c r="T137" i="12"/>
  <c r="R137" i="12"/>
  <c r="P137" i="12"/>
  <c r="BI135" i="12"/>
  <c r="BH135" i="12"/>
  <c r="BG135" i="12"/>
  <c r="BF135" i="12"/>
  <c r="T135" i="12"/>
  <c r="R135" i="12"/>
  <c r="P135" i="12"/>
  <c r="BI134" i="12"/>
  <c r="BH134" i="12"/>
  <c r="BG134" i="12"/>
  <c r="BF134" i="12"/>
  <c r="T134" i="12"/>
  <c r="R134" i="12"/>
  <c r="P134" i="12"/>
  <c r="BI133" i="12"/>
  <c r="BH133" i="12"/>
  <c r="BG133" i="12"/>
  <c r="BF133" i="12"/>
  <c r="T133" i="12"/>
  <c r="R133" i="12"/>
  <c r="P133" i="12"/>
  <c r="BI132" i="12"/>
  <c r="BH132" i="12"/>
  <c r="BG132" i="12"/>
  <c r="BF132" i="12"/>
  <c r="T132" i="12"/>
  <c r="R132" i="12"/>
  <c r="P132" i="12"/>
  <c r="J126" i="12"/>
  <c r="J125" i="12"/>
  <c r="F125" i="12"/>
  <c r="F123" i="12"/>
  <c r="E121" i="12"/>
  <c r="BI108" i="12"/>
  <c r="BH108" i="12"/>
  <c r="BG108" i="12"/>
  <c r="BF108" i="12"/>
  <c r="BI107" i="12"/>
  <c r="BH107" i="12"/>
  <c r="BG107" i="12"/>
  <c r="BF107" i="12"/>
  <c r="BE107" i="12"/>
  <c r="BI106" i="12"/>
  <c r="BH106" i="12"/>
  <c r="BG106" i="12"/>
  <c r="BF106" i="12"/>
  <c r="BE106" i="12"/>
  <c r="BI105" i="12"/>
  <c r="BH105" i="12"/>
  <c r="BG105" i="12"/>
  <c r="BF105" i="12"/>
  <c r="BE105" i="12"/>
  <c r="BI104" i="12"/>
  <c r="BH104" i="12"/>
  <c r="BG104" i="12"/>
  <c r="BF104" i="12"/>
  <c r="BE104" i="12"/>
  <c r="BI103" i="12"/>
  <c r="BH103" i="12"/>
  <c r="BG103" i="12"/>
  <c r="BF103" i="12"/>
  <c r="BE103" i="12"/>
  <c r="J92" i="12"/>
  <c r="J91" i="12"/>
  <c r="F91" i="12"/>
  <c r="F89" i="12"/>
  <c r="E87" i="12"/>
  <c r="J18" i="12"/>
  <c r="E18" i="12"/>
  <c r="F126" i="12" s="1"/>
  <c r="J17" i="12"/>
  <c r="J12" i="12"/>
  <c r="J123" i="12" s="1"/>
  <c r="E7" i="12"/>
  <c r="E85" i="12" s="1"/>
  <c r="J39" i="11"/>
  <c r="J38" i="11"/>
  <c r="AY104" i="1"/>
  <c r="J37" i="11"/>
  <c r="AX104" i="1"/>
  <c r="BI257" i="11"/>
  <c r="BH257" i="11"/>
  <c r="BG257" i="11"/>
  <c r="BF257" i="11"/>
  <c r="T257" i="11"/>
  <c r="R257" i="11"/>
  <c r="P257" i="11"/>
  <c r="BI256" i="11"/>
  <c r="BH256" i="11"/>
  <c r="BG256" i="11"/>
  <c r="BF256" i="11"/>
  <c r="T256" i="11"/>
  <c r="R256" i="11"/>
  <c r="P256" i="11"/>
  <c r="BI255" i="11"/>
  <c r="BH255" i="11"/>
  <c r="BG255" i="11"/>
  <c r="BF255" i="11"/>
  <c r="T255" i="11"/>
  <c r="R255" i="11"/>
  <c r="P255" i="11"/>
  <c r="BI254" i="11"/>
  <c r="BH254" i="11"/>
  <c r="BG254" i="11"/>
  <c r="BF254" i="11"/>
  <c r="T254" i="11"/>
  <c r="R254" i="11"/>
  <c r="P254" i="11"/>
  <c r="BI252" i="11"/>
  <c r="BH252" i="11"/>
  <c r="BG252" i="11"/>
  <c r="BF252" i="11"/>
  <c r="T252" i="11"/>
  <c r="R252" i="11"/>
  <c r="P252" i="11"/>
  <c r="BI251" i="11"/>
  <c r="BH251" i="11"/>
  <c r="BG251" i="11"/>
  <c r="BF251" i="11"/>
  <c r="T251" i="11"/>
  <c r="R251" i="11"/>
  <c r="P251" i="11"/>
  <c r="BI250" i="11"/>
  <c r="BH250" i="11"/>
  <c r="BG250" i="11"/>
  <c r="BF250" i="11"/>
  <c r="T250" i="11"/>
  <c r="R250" i="11"/>
  <c r="P250" i="11"/>
  <c r="BI248" i="11"/>
  <c r="BH248" i="11"/>
  <c r="BG248" i="11"/>
  <c r="BF248" i="11"/>
  <c r="T248" i="11"/>
  <c r="R248" i="11"/>
  <c r="P248" i="11"/>
  <c r="BI247" i="11"/>
  <c r="BH247" i="11"/>
  <c r="BG247" i="11"/>
  <c r="BF247" i="11"/>
  <c r="T247" i="11"/>
  <c r="R247" i="11"/>
  <c r="P247" i="11"/>
  <c r="BI246" i="11"/>
  <c r="BH246" i="11"/>
  <c r="BG246" i="11"/>
  <c r="BF246" i="11"/>
  <c r="T246" i="11"/>
  <c r="R246" i="11"/>
  <c r="P246" i="11"/>
  <c r="BI245" i="11"/>
  <c r="BH245" i="11"/>
  <c r="BG245" i="11"/>
  <c r="BF245" i="11"/>
  <c r="T245" i="11"/>
  <c r="R245" i="11"/>
  <c r="P245" i="11"/>
  <c r="BI244" i="11"/>
  <c r="BH244" i="11"/>
  <c r="BG244" i="11"/>
  <c r="BF244" i="11"/>
  <c r="T244" i="11"/>
  <c r="R244" i="11"/>
  <c r="P244" i="11"/>
  <c r="BI243" i="11"/>
  <c r="BH243" i="11"/>
  <c r="BG243" i="11"/>
  <c r="BF243" i="11"/>
  <c r="T243" i="11"/>
  <c r="R243" i="11"/>
  <c r="P243" i="11"/>
  <c r="BI242" i="11"/>
  <c r="BH242" i="11"/>
  <c r="BG242" i="11"/>
  <c r="BF242" i="11"/>
  <c r="T242" i="11"/>
  <c r="R242" i="11"/>
  <c r="P242" i="11"/>
  <c r="BI241" i="11"/>
  <c r="BH241" i="11"/>
  <c r="BG241" i="11"/>
  <c r="BF241" i="11"/>
  <c r="T241" i="11"/>
  <c r="R241" i="11"/>
  <c r="P241" i="11"/>
  <c r="BI240" i="11"/>
  <c r="BH240" i="11"/>
  <c r="BG240" i="11"/>
  <c r="BF240" i="11"/>
  <c r="T240" i="11"/>
  <c r="R240" i="11"/>
  <c r="P240" i="11"/>
  <c r="BI239" i="11"/>
  <c r="BH239" i="11"/>
  <c r="BG239" i="11"/>
  <c r="BF239" i="11"/>
  <c r="T239" i="11"/>
  <c r="R239" i="11"/>
  <c r="P239" i="11"/>
  <c r="BI238" i="11"/>
  <c r="BH238" i="11"/>
  <c r="BG238" i="11"/>
  <c r="BF238" i="11"/>
  <c r="T238" i="11"/>
  <c r="R238" i="11"/>
  <c r="P238" i="11"/>
  <c r="BI237" i="11"/>
  <c r="BH237" i="11"/>
  <c r="BG237" i="11"/>
  <c r="BF237" i="11"/>
  <c r="T237" i="11"/>
  <c r="R237" i="11"/>
  <c r="P237" i="11"/>
  <c r="BI236" i="11"/>
  <c r="BH236" i="11"/>
  <c r="BG236" i="11"/>
  <c r="BF236" i="11"/>
  <c r="T236" i="11"/>
  <c r="R236" i="11"/>
  <c r="P236" i="11"/>
  <c r="BI235" i="11"/>
  <c r="BH235" i="11"/>
  <c r="BG235" i="11"/>
  <c r="BF235" i="11"/>
  <c r="T235" i="11"/>
  <c r="R235" i="11"/>
  <c r="P235" i="11"/>
  <c r="BI234" i="11"/>
  <c r="BH234" i="11"/>
  <c r="BG234" i="11"/>
  <c r="BF234" i="11"/>
  <c r="T234" i="11"/>
  <c r="R234" i="11"/>
  <c r="P234" i="11"/>
  <c r="BI233" i="11"/>
  <c r="BH233" i="11"/>
  <c r="BG233" i="11"/>
  <c r="BF233" i="11"/>
  <c r="T233" i="11"/>
  <c r="R233" i="11"/>
  <c r="P233" i="11"/>
  <c r="BI232" i="11"/>
  <c r="BH232" i="11"/>
  <c r="BG232" i="11"/>
  <c r="BF232" i="11"/>
  <c r="T232" i="11"/>
  <c r="R232" i="11"/>
  <c r="P232" i="11"/>
  <c r="BI231" i="11"/>
  <c r="BH231" i="11"/>
  <c r="BG231" i="11"/>
  <c r="BF231" i="11"/>
  <c r="T231" i="11"/>
  <c r="R231" i="11"/>
  <c r="P231" i="11"/>
  <c r="BI230" i="11"/>
  <c r="BH230" i="11"/>
  <c r="BG230" i="11"/>
  <c r="BF230" i="11"/>
  <c r="T230" i="11"/>
  <c r="R230" i="11"/>
  <c r="P230" i="11"/>
  <c r="BI228" i="11"/>
  <c r="BH228" i="11"/>
  <c r="BG228" i="11"/>
  <c r="BF228" i="11"/>
  <c r="T228" i="11"/>
  <c r="R228" i="11"/>
  <c r="P228" i="11"/>
  <c r="BI227" i="11"/>
  <c r="BH227" i="11"/>
  <c r="BG227" i="11"/>
  <c r="BF227" i="11"/>
  <c r="T227" i="11"/>
  <c r="R227" i="11"/>
  <c r="P227" i="11"/>
  <c r="BI226" i="11"/>
  <c r="BH226" i="11"/>
  <c r="BG226" i="11"/>
  <c r="BF226" i="11"/>
  <c r="T226" i="11"/>
  <c r="R226" i="11"/>
  <c r="P226" i="11"/>
  <c r="BI225" i="11"/>
  <c r="BH225" i="11"/>
  <c r="BG225" i="11"/>
  <c r="BF225" i="11"/>
  <c r="T225" i="11"/>
  <c r="R225" i="11"/>
  <c r="P225" i="11"/>
  <c r="BI224" i="11"/>
  <c r="BH224" i="11"/>
  <c r="BG224" i="11"/>
  <c r="BF224" i="11"/>
  <c r="T224" i="11"/>
  <c r="R224" i="11"/>
  <c r="P224" i="11"/>
  <c r="BI223" i="11"/>
  <c r="BH223" i="11"/>
  <c r="BG223" i="11"/>
  <c r="BF223" i="11"/>
  <c r="T223" i="11"/>
  <c r="R223" i="11"/>
  <c r="P223" i="11"/>
  <c r="BI222" i="11"/>
  <c r="BH222" i="11"/>
  <c r="BG222" i="11"/>
  <c r="BF222" i="11"/>
  <c r="T222" i="11"/>
  <c r="R222" i="11"/>
  <c r="P222" i="11"/>
  <c r="BI221" i="11"/>
  <c r="BH221" i="11"/>
  <c r="BG221" i="11"/>
  <c r="BF221" i="11"/>
  <c r="T221" i="11"/>
  <c r="R221" i="11"/>
  <c r="P221" i="11"/>
  <c r="BI220" i="11"/>
  <c r="BH220" i="11"/>
  <c r="BG220" i="11"/>
  <c r="BF220" i="11"/>
  <c r="T220" i="11"/>
  <c r="R220" i="11"/>
  <c r="P220" i="11"/>
  <c r="BI219" i="11"/>
  <c r="BH219" i="11"/>
  <c r="BG219" i="11"/>
  <c r="BF219" i="11"/>
  <c r="T219" i="11"/>
  <c r="R219" i="11"/>
  <c r="P219" i="11"/>
  <c r="BI218" i="11"/>
  <c r="BH218" i="11"/>
  <c r="BG218" i="11"/>
  <c r="BF218" i="11"/>
  <c r="T218" i="11"/>
  <c r="R218" i="11"/>
  <c r="P218" i="11"/>
  <c r="BI217" i="11"/>
  <c r="BH217" i="11"/>
  <c r="BG217" i="11"/>
  <c r="BF217" i="11"/>
  <c r="T217" i="11"/>
  <c r="R217" i="11"/>
  <c r="P217" i="11"/>
  <c r="BI216" i="11"/>
  <c r="BH216" i="11"/>
  <c r="BG216" i="11"/>
  <c r="BF216" i="11"/>
  <c r="T216" i="11"/>
  <c r="R216" i="11"/>
  <c r="P216" i="11"/>
  <c r="BI215" i="11"/>
  <c r="BH215" i="11"/>
  <c r="BG215" i="11"/>
  <c r="BF215" i="11"/>
  <c r="T215" i="11"/>
  <c r="R215" i="11"/>
  <c r="P215" i="11"/>
  <c r="BI214" i="11"/>
  <c r="BH214" i="11"/>
  <c r="BG214" i="11"/>
  <c r="BF214" i="11"/>
  <c r="T214" i="11"/>
  <c r="R214" i="11"/>
  <c r="P214" i="11"/>
  <c r="BI213" i="11"/>
  <c r="BH213" i="11"/>
  <c r="BG213" i="11"/>
  <c r="BF213" i="11"/>
  <c r="T213" i="11"/>
  <c r="R213" i="11"/>
  <c r="P213" i="11"/>
  <c r="BI212" i="11"/>
  <c r="BH212" i="11"/>
  <c r="BG212" i="11"/>
  <c r="BF212" i="11"/>
  <c r="T212" i="11"/>
  <c r="R212" i="11"/>
  <c r="P212" i="11"/>
  <c r="BI211" i="11"/>
  <c r="BH211" i="11"/>
  <c r="BG211" i="11"/>
  <c r="BF211" i="11"/>
  <c r="T211" i="11"/>
  <c r="R211" i="11"/>
  <c r="P211" i="11"/>
  <c r="BI210" i="11"/>
  <c r="BH210" i="11"/>
  <c r="BG210" i="11"/>
  <c r="BF210" i="11"/>
  <c r="T210" i="11"/>
  <c r="R210" i="11"/>
  <c r="P210" i="11"/>
  <c r="BI209" i="11"/>
  <c r="BH209" i="11"/>
  <c r="BG209" i="11"/>
  <c r="BF209" i="11"/>
  <c r="T209" i="11"/>
  <c r="R209" i="11"/>
  <c r="P209" i="11"/>
  <c r="BI208" i="11"/>
  <c r="BH208" i="11"/>
  <c r="BG208" i="11"/>
  <c r="BF208" i="11"/>
  <c r="T208" i="11"/>
  <c r="R208" i="11"/>
  <c r="P208" i="11"/>
  <c r="BI207" i="11"/>
  <c r="BH207" i="11"/>
  <c r="BG207" i="11"/>
  <c r="BF207" i="11"/>
  <c r="T207" i="11"/>
  <c r="R207" i="11"/>
  <c r="P207" i="11"/>
  <c r="BI206" i="11"/>
  <c r="BH206" i="11"/>
  <c r="BG206" i="11"/>
  <c r="BF206" i="11"/>
  <c r="T206" i="11"/>
  <c r="R206" i="11"/>
  <c r="P206" i="11"/>
  <c r="BI205" i="11"/>
  <c r="BH205" i="11"/>
  <c r="BG205" i="11"/>
  <c r="BF205" i="11"/>
  <c r="T205" i="11"/>
  <c r="R205" i="11"/>
  <c r="P205" i="11"/>
  <c r="BI204" i="11"/>
  <c r="BH204" i="11"/>
  <c r="BG204" i="11"/>
  <c r="BF204" i="11"/>
  <c r="T204" i="11"/>
  <c r="R204" i="11"/>
  <c r="P204" i="11"/>
  <c r="BI203" i="11"/>
  <c r="BH203" i="11"/>
  <c r="BG203" i="11"/>
  <c r="BF203" i="11"/>
  <c r="T203" i="11"/>
  <c r="R203" i="11"/>
  <c r="P203" i="11"/>
  <c r="BI202" i="11"/>
  <c r="BH202" i="11"/>
  <c r="BG202" i="11"/>
  <c r="BF202" i="11"/>
  <c r="T202" i="11"/>
  <c r="R202" i="11"/>
  <c r="P202" i="11"/>
  <c r="BI201" i="11"/>
  <c r="BH201" i="11"/>
  <c r="BG201" i="11"/>
  <c r="BF201" i="11"/>
  <c r="T201" i="11"/>
  <c r="R201" i="11"/>
  <c r="P201" i="11"/>
  <c r="BI200" i="11"/>
  <c r="BH200" i="11"/>
  <c r="BG200" i="11"/>
  <c r="BF200" i="11"/>
  <c r="T200" i="11"/>
  <c r="R200" i="11"/>
  <c r="P200" i="11"/>
  <c r="BI199" i="11"/>
  <c r="BH199" i="11"/>
  <c r="BG199" i="11"/>
  <c r="BF199" i="11"/>
  <c r="T199" i="11"/>
  <c r="R199" i="11"/>
  <c r="P199" i="11"/>
  <c r="BI198" i="11"/>
  <c r="BH198" i="11"/>
  <c r="BG198" i="11"/>
  <c r="BF198" i="11"/>
  <c r="T198" i="11"/>
  <c r="R198" i="11"/>
  <c r="P198" i="11"/>
  <c r="BI197" i="11"/>
  <c r="BH197" i="11"/>
  <c r="BG197" i="11"/>
  <c r="BF197" i="11"/>
  <c r="T197" i="11"/>
  <c r="R197" i="11"/>
  <c r="P197" i="11"/>
  <c r="BI195" i="11"/>
  <c r="BH195" i="11"/>
  <c r="BG195" i="11"/>
  <c r="BF195" i="11"/>
  <c r="T195" i="11"/>
  <c r="R195" i="11"/>
  <c r="P195" i="11"/>
  <c r="BI194" i="11"/>
  <c r="BH194" i="11"/>
  <c r="BG194" i="11"/>
  <c r="BF194" i="11"/>
  <c r="T194" i="11"/>
  <c r="R194" i="11"/>
  <c r="P194" i="11"/>
  <c r="BI193" i="11"/>
  <c r="BH193" i="11"/>
  <c r="BG193" i="11"/>
  <c r="BF193" i="11"/>
  <c r="T193" i="11"/>
  <c r="R193" i="11"/>
  <c r="P193" i="11"/>
  <c r="BI192" i="11"/>
  <c r="BH192" i="11"/>
  <c r="BG192" i="11"/>
  <c r="BF192" i="11"/>
  <c r="T192" i="11"/>
  <c r="R192" i="11"/>
  <c r="P192" i="11"/>
  <c r="BI191" i="11"/>
  <c r="BH191" i="11"/>
  <c r="BG191" i="11"/>
  <c r="BF191" i="11"/>
  <c r="T191" i="11"/>
  <c r="R191" i="11"/>
  <c r="P191" i="11"/>
  <c r="BI190" i="11"/>
  <c r="BH190" i="11"/>
  <c r="BG190" i="11"/>
  <c r="BF190" i="11"/>
  <c r="T190" i="11"/>
  <c r="R190" i="11"/>
  <c r="P190" i="11"/>
  <c r="BI189" i="11"/>
  <c r="BH189" i="11"/>
  <c r="BG189" i="11"/>
  <c r="BF189" i="11"/>
  <c r="T189" i="11"/>
  <c r="R189" i="11"/>
  <c r="P189" i="11"/>
  <c r="BI188" i="11"/>
  <c r="BH188" i="11"/>
  <c r="BG188" i="11"/>
  <c r="BF188" i="11"/>
  <c r="T188" i="11"/>
  <c r="R188" i="11"/>
  <c r="P188" i="11"/>
  <c r="BI187" i="11"/>
  <c r="BH187" i="11"/>
  <c r="BG187" i="11"/>
  <c r="BF187" i="11"/>
  <c r="T187" i="11"/>
  <c r="R187" i="11"/>
  <c r="P187" i="11"/>
  <c r="BI186" i="11"/>
  <c r="BH186" i="11"/>
  <c r="BG186" i="11"/>
  <c r="BF186" i="11"/>
  <c r="T186" i="11"/>
  <c r="R186" i="11"/>
  <c r="P186" i="11"/>
  <c r="BI185" i="11"/>
  <c r="BH185" i="11"/>
  <c r="BG185" i="11"/>
  <c r="BF185" i="11"/>
  <c r="T185" i="11"/>
  <c r="R185" i="11"/>
  <c r="P185" i="11"/>
  <c r="BI184" i="11"/>
  <c r="BH184" i="11"/>
  <c r="BG184" i="11"/>
  <c r="BF184" i="11"/>
  <c r="T184" i="11"/>
  <c r="R184" i="11"/>
  <c r="P184" i="11"/>
  <c r="BI183" i="11"/>
  <c r="BH183" i="11"/>
  <c r="BG183" i="11"/>
  <c r="BF183" i="11"/>
  <c r="T183" i="11"/>
  <c r="R183" i="11"/>
  <c r="P183" i="11"/>
  <c r="BI182" i="11"/>
  <c r="BH182" i="11"/>
  <c r="BG182" i="11"/>
  <c r="BF182" i="11"/>
  <c r="T182" i="11"/>
  <c r="R182" i="11"/>
  <c r="P182" i="11"/>
  <c r="BI181" i="11"/>
  <c r="BH181" i="11"/>
  <c r="BG181" i="11"/>
  <c r="BF181" i="11"/>
  <c r="T181" i="11"/>
  <c r="R181" i="11"/>
  <c r="P181" i="11"/>
  <c r="BI180" i="11"/>
  <c r="BH180" i="11"/>
  <c r="BG180" i="11"/>
  <c r="BF180" i="11"/>
  <c r="T180" i="11"/>
  <c r="R180" i="11"/>
  <c r="P180" i="11"/>
  <c r="BI179" i="11"/>
  <c r="BH179" i="11"/>
  <c r="BG179" i="11"/>
  <c r="BF179" i="11"/>
  <c r="T179" i="11"/>
  <c r="R179" i="11"/>
  <c r="P179" i="11"/>
  <c r="BI176" i="11"/>
  <c r="BH176" i="11"/>
  <c r="BG176" i="11"/>
  <c r="BF176" i="11"/>
  <c r="T176" i="11"/>
  <c r="T175" i="11" s="1"/>
  <c r="R176" i="11"/>
  <c r="R175" i="11" s="1"/>
  <c r="P176" i="11"/>
  <c r="P175" i="11" s="1"/>
  <c r="BI174" i="11"/>
  <c r="BH174" i="11"/>
  <c r="BG174" i="11"/>
  <c r="BF174" i="11"/>
  <c r="T174" i="11"/>
  <c r="R174" i="11"/>
  <c r="P174" i="11"/>
  <c r="BI173" i="11"/>
  <c r="BH173" i="11"/>
  <c r="BG173" i="11"/>
  <c r="BF173" i="11"/>
  <c r="T173" i="11"/>
  <c r="R173" i="11"/>
  <c r="P173" i="11"/>
  <c r="BI172" i="11"/>
  <c r="BH172" i="11"/>
  <c r="BG172" i="11"/>
  <c r="BF172" i="11"/>
  <c r="T172" i="11"/>
  <c r="R172" i="11"/>
  <c r="P172" i="11"/>
  <c r="BI171" i="11"/>
  <c r="BH171" i="11"/>
  <c r="BG171" i="11"/>
  <c r="BF171" i="11"/>
  <c r="T171" i="11"/>
  <c r="R171" i="11"/>
  <c r="P171" i="11"/>
  <c r="BI170" i="11"/>
  <c r="BH170" i="11"/>
  <c r="BG170" i="11"/>
  <c r="BF170" i="11"/>
  <c r="T170" i="11"/>
  <c r="R170" i="11"/>
  <c r="P170" i="11"/>
  <c r="BI169" i="11"/>
  <c r="BH169" i="11"/>
  <c r="BG169" i="11"/>
  <c r="BF169" i="11"/>
  <c r="T169" i="11"/>
  <c r="R169" i="11"/>
  <c r="P169" i="11"/>
  <c r="BI168" i="11"/>
  <c r="BH168" i="11"/>
  <c r="BG168" i="11"/>
  <c r="BF168" i="11"/>
  <c r="T168" i="11"/>
  <c r="R168" i="11"/>
  <c r="P168" i="11"/>
  <c r="BI167" i="11"/>
  <c r="BH167" i="11"/>
  <c r="BG167" i="11"/>
  <c r="BF167" i="11"/>
  <c r="T167" i="11"/>
  <c r="R167" i="11"/>
  <c r="P167" i="11"/>
  <c r="BI166" i="11"/>
  <c r="BH166" i="11"/>
  <c r="BG166" i="11"/>
  <c r="BF166" i="11"/>
  <c r="T166" i="11"/>
  <c r="R166" i="11"/>
  <c r="P166" i="11"/>
  <c r="BI165" i="11"/>
  <c r="BH165" i="11"/>
  <c r="BG165" i="11"/>
  <c r="BF165" i="11"/>
  <c r="T165" i="11"/>
  <c r="R165" i="11"/>
  <c r="P165" i="11"/>
  <c r="BI164" i="11"/>
  <c r="BH164" i="11"/>
  <c r="BG164" i="11"/>
  <c r="BF164" i="11"/>
  <c r="T164" i="11"/>
  <c r="R164" i="11"/>
  <c r="P164" i="11"/>
  <c r="BI163" i="11"/>
  <c r="BH163" i="11"/>
  <c r="BG163" i="11"/>
  <c r="BF163" i="11"/>
  <c r="T163" i="11"/>
  <c r="R163" i="11"/>
  <c r="P163" i="11"/>
  <c r="BI162" i="11"/>
  <c r="BH162" i="11"/>
  <c r="BG162" i="11"/>
  <c r="BF162" i="11"/>
  <c r="T162" i="11"/>
  <c r="R162" i="11"/>
  <c r="P162" i="11"/>
  <c r="BI160" i="11"/>
  <c r="BH160" i="11"/>
  <c r="BG160" i="11"/>
  <c r="BF160" i="11"/>
  <c r="T160" i="11"/>
  <c r="R160" i="11"/>
  <c r="P160" i="11"/>
  <c r="BI159" i="11"/>
  <c r="BH159" i="11"/>
  <c r="BG159" i="11"/>
  <c r="BF159" i="11"/>
  <c r="T159" i="11"/>
  <c r="R159" i="11"/>
  <c r="P159" i="11"/>
  <c r="BI158" i="11"/>
  <c r="BH158" i="11"/>
  <c r="BG158" i="11"/>
  <c r="BF158" i="11"/>
  <c r="T158" i="11"/>
  <c r="R158" i="11"/>
  <c r="P158" i="11"/>
  <c r="BI157" i="11"/>
  <c r="BH157" i="11"/>
  <c r="BG157" i="11"/>
  <c r="BF157" i="11"/>
  <c r="T157" i="11"/>
  <c r="R157" i="11"/>
  <c r="P157" i="11"/>
  <c r="BI156" i="11"/>
  <c r="BH156" i="11"/>
  <c r="BG156" i="11"/>
  <c r="BF156" i="11"/>
  <c r="T156" i="11"/>
  <c r="R156" i="11"/>
  <c r="P156" i="11"/>
  <c r="BI155" i="11"/>
  <c r="BH155" i="11"/>
  <c r="BG155" i="11"/>
  <c r="BF155" i="11"/>
  <c r="T155" i="11"/>
  <c r="R155" i="11"/>
  <c r="P155" i="11"/>
  <c r="BI154" i="11"/>
  <c r="BH154" i="11"/>
  <c r="BG154" i="11"/>
  <c r="BF154" i="11"/>
  <c r="T154" i="11"/>
  <c r="R154" i="11"/>
  <c r="P154" i="11"/>
  <c r="BI153" i="11"/>
  <c r="BH153" i="11"/>
  <c r="BG153" i="11"/>
  <c r="BF153" i="11"/>
  <c r="T153" i="11"/>
  <c r="R153" i="11"/>
  <c r="P153" i="11"/>
  <c r="BI152" i="11"/>
  <c r="BH152" i="11"/>
  <c r="BG152" i="11"/>
  <c r="BF152" i="11"/>
  <c r="T152" i="11"/>
  <c r="R152" i="11"/>
  <c r="P152" i="11"/>
  <c r="BI151" i="11"/>
  <c r="BH151" i="11"/>
  <c r="BG151" i="11"/>
  <c r="BF151" i="11"/>
  <c r="T151" i="11"/>
  <c r="R151" i="11"/>
  <c r="P151" i="11"/>
  <c r="BI150" i="11"/>
  <c r="BH150" i="11"/>
  <c r="BG150" i="11"/>
  <c r="BF150" i="11"/>
  <c r="T150" i="11"/>
  <c r="R150" i="11"/>
  <c r="P150" i="11"/>
  <c r="BI149" i="11"/>
  <c r="BH149" i="11"/>
  <c r="BG149" i="11"/>
  <c r="BF149" i="11"/>
  <c r="T149" i="11"/>
  <c r="R149" i="11"/>
  <c r="P149" i="11"/>
  <c r="BI147" i="11"/>
  <c r="BH147" i="11"/>
  <c r="BG147" i="11"/>
  <c r="BF147" i="11"/>
  <c r="T147" i="11"/>
  <c r="R147" i="11"/>
  <c r="P147" i="11"/>
  <c r="BI146" i="11"/>
  <c r="BH146" i="11"/>
  <c r="BG146" i="11"/>
  <c r="BF146" i="11"/>
  <c r="T146" i="11"/>
  <c r="R146" i="11"/>
  <c r="P146" i="11"/>
  <c r="BI145" i="11"/>
  <c r="BH145" i="11"/>
  <c r="BG145" i="11"/>
  <c r="BF145" i="11"/>
  <c r="T145" i="11"/>
  <c r="R145" i="11"/>
  <c r="P145" i="11"/>
  <c r="BI144" i="11"/>
  <c r="BH144" i="11"/>
  <c r="BG144" i="11"/>
  <c r="BF144" i="11"/>
  <c r="T144" i="11"/>
  <c r="R144" i="11"/>
  <c r="P144" i="11"/>
  <c r="BI142" i="11"/>
  <c r="BH142" i="11"/>
  <c r="BG142" i="11"/>
  <c r="BF142" i="11"/>
  <c r="T142" i="11"/>
  <c r="R142" i="11"/>
  <c r="P142" i="11"/>
  <c r="BI141" i="11"/>
  <c r="BH141" i="11"/>
  <c r="BG141" i="11"/>
  <c r="BF141" i="11"/>
  <c r="T141" i="11"/>
  <c r="R141" i="11"/>
  <c r="P141" i="11"/>
  <c r="J135" i="11"/>
  <c r="J134" i="11"/>
  <c r="F134" i="11"/>
  <c r="F132" i="11"/>
  <c r="E130" i="11"/>
  <c r="BI117" i="11"/>
  <c r="BH117" i="11"/>
  <c r="BG117" i="11"/>
  <c r="BF117" i="11"/>
  <c r="BI116" i="11"/>
  <c r="BH116" i="11"/>
  <c r="BG116" i="11"/>
  <c r="BF116" i="11"/>
  <c r="BE116" i="11"/>
  <c r="BI115" i="11"/>
  <c r="BH115" i="11"/>
  <c r="BG115" i="11"/>
  <c r="BF115" i="11"/>
  <c r="BE115" i="11"/>
  <c r="BI114" i="11"/>
  <c r="BH114" i="11"/>
  <c r="BG114" i="11"/>
  <c r="BF114" i="11"/>
  <c r="BE114" i="11"/>
  <c r="BI113" i="11"/>
  <c r="BH113" i="11"/>
  <c r="BG113" i="11"/>
  <c r="BF113" i="11"/>
  <c r="BE113" i="11"/>
  <c r="BI112" i="11"/>
  <c r="BH112" i="11"/>
  <c r="BG112" i="11"/>
  <c r="BF112" i="11"/>
  <c r="BE112" i="11"/>
  <c r="J92" i="11"/>
  <c r="J91" i="11"/>
  <c r="F91" i="11"/>
  <c r="F89" i="11"/>
  <c r="E87" i="11"/>
  <c r="J18" i="11"/>
  <c r="E18" i="11"/>
  <c r="F135" i="11"/>
  <c r="J17" i="11"/>
  <c r="J12" i="11"/>
  <c r="J132" i="11" s="1"/>
  <c r="E7" i="11"/>
  <c r="E128" i="11" s="1"/>
  <c r="J39" i="10"/>
  <c r="J38" i="10"/>
  <c r="AY103" i="1" s="1"/>
  <c r="J37" i="10"/>
  <c r="AX103" i="1" s="1"/>
  <c r="BI314" i="10"/>
  <c r="BH314" i="10"/>
  <c r="BG314" i="10"/>
  <c r="BF314" i="10"/>
  <c r="T314" i="10"/>
  <c r="R314" i="10"/>
  <c r="P314" i="10"/>
  <c r="BI313" i="10"/>
  <c r="BH313" i="10"/>
  <c r="BG313" i="10"/>
  <c r="BF313" i="10"/>
  <c r="T313" i="10"/>
  <c r="R313" i="10"/>
  <c r="P313" i="10"/>
  <c r="BI312" i="10"/>
  <c r="BH312" i="10"/>
  <c r="BG312" i="10"/>
  <c r="BF312" i="10"/>
  <c r="T312" i="10"/>
  <c r="R312" i="10"/>
  <c r="P312" i="10"/>
  <c r="BI311" i="10"/>
  <c r="BH311" i="10"/>
  <c r="BG311" i="10"/>
  <c r="BF311" i="10"/>
  <c r="T311" i="10"/>
  <c r="R311" i="10"/>
  <c r="P311" i="10"/>
  <c r="BI309" i="10"/>
  <c r="BH309" i="10"/>
  <c r="BG309" i="10"/>
  <c r="BF309" i="10"/>
  <c r="T309" i="10"/>
  <c r="R309" i="10"/>
  <c r="P309" i="10"/>
  <c r="BI308" i="10"/>
  <c r="BH308" i="10"/>
  <c r="BG308" i="10"/>
  <c r="BF308" i="10"/>
  <c r="T308" i="10"/>
  <c r="R308" i="10"/>
  <c r="P308" i="10"/>
  <c r="BI307" i="10"/>
  <c r="BH307" i="10"/>
  <c r="BG307" i="10"/>
  <c r="BF307" i="10"/>
  <c r="T307" i="10"/>
  <c r="R307" i="10"/>
  <c r="P307" i="10"/>
  <c r="BI306" i="10"/>
  <c r="BH306" i="10"/>
  <c r="BG306" i="10"/>
  <c r="BF306" i="10"/>
  <c r="T306" i="10"/>
  <c r="R306" i="10"/>
  <c r="P306" i="10"/>
  <c r="BI305" i="10"/>
  <c r="BH305" i="10"/>
  <c r="BG305" i="10"/>
  <c r="BF305" i="10"/>
  <c r="T305" i="10"/>
  <c r="R305" i="10"/>
  <c r="P305" i="10"/>
  <c r="BI303" i="10"/>
  <c r="BH303" i="10"/>
  <c r="BG303" i="10"/>
  <c r="BF303" i="10"/>
  <c r="T303" i="10"/>
  <c r="R303" i="10"/>
  <c r="P303" i="10"/>
  <c r="BI302" i="10"/>
  <c r="BH302" i="10"/>
  <c r="BG302" i="10"/>
  <c r="BF302" i="10"/>
  <c r="T302" i="10"/>
  <c r="R302" i="10"/>
  <c r="P302" i="10"/>
  <c r="BI301" i="10"/>
  <c r="BH301" i="10"/>
  <c r="BG301" i="10"/>
  <c r="BF301" i="10"/>
  <c r="T301" i="10"/>
  <c r="R301" i="10"/>
  <c r="P301" i="10"/>
  <c r="BI300" i="10"/>
  <c r="BH300" i="10"/>
  <c r="BG300" i="10"/>
  <c r="BF300" i="10"/>
  <c r="T300" i="10"/>
  <c r="R300" i="10"/>
  <c r="P300" i="10"/>
  <c r="BI299" i="10"/>
  <c r="BH299" i="10"/>
  <c r="BG299" i="10"/>
  <c r="BF299" i="10"/>
  <c r="T299" i="10"/>
  <c r="R299" i="10"/>
  <c r="P299" i="10"/>
  <c r="BI298" i="10"/>
  <c r="BH298" i="10"/>
  <c r="BG298" i="10"/>
  <c r="BF298" i="10"/>
  <c r="T298" i="10"/>
  <c r="R298" i="10"/>
  <c r="P298" i="10"/>
  <c r="BI297" i="10"/>
  <c r="BH297" i="10"/>
  <c r="BG297" i="10"/>
  <c r="BF297" i="10"/>
  <c r="T297" i="10"/>
  <c r="R297" i="10"/>
  <c r="P297" i="10"/>
  <c r="BI296" i="10"/>
  <c r="BH296" i="10"/>
  <c r="BG296" i="10"/>
  <c r="BF296" i="10"/>
  <c r="T296" i="10"/>
  <c r="R296" i="10"/>
  <c r="P296" i="10"/>
  <c r="BI295" i="10"/>
  <c r="BH295" i="10"/>
  <c r="BG295" i="10"/>
  <c r="BF295" i="10"/>
  <c r="T295" i="10"/>
  <c r="R295" i="10"/>
  <c r="P295" i="10"/>
  <c r="BI294" i="10"/>
  <c r="BH294" i="10"/>
  <c r="BG294" i="10"/>
  <c r="BF294" i="10"/>
  <c r="T294" i="10"/>
  <c r="R294" i="10"/>
  <c r="P294" i="10"/>
  <c r="BI293" i="10"/>
  <c r="BH293" i="10"/>
  <c r="BG293" i="10"/>
  <c r="BF293" i="10"/>
  <c r="T293" i="10"/>
  <c r="R293" i="10"/>
  <c r="P293" i="10"/>
  <c r="BI291" i="10"/>
  <c r="BH291" i="10"/>
  <c r="BG291" i="10"/>
  <c r="BF291" i="10"/>
  <c r="T291" i="10"/>
  <c r="R291" i="10"/>
  <c r="P291" i="10"/>
  <c r="BI290" i="10"/>
  <c r="BH290" i="10"/>
  <c r="BG290" i="10"/>
  <c r="BF290" i="10"/>
  <c r="T290" i="10"/>
  <c r="R290" i="10"/>
  <c r="P290" i="10"/>
  <c r="BI289" i="10"/>
  <c r="BH289" i="10"/>
  <c r="BG289" i="10"/>
  <c r="BF289" i="10"/>
  <c r="T289" i="10"/>
  <c r="R289" i="10"/>
  <c r="P289" i="10"/>
  <c r="BI288" i="10"/>
  <c r="BH288" i="10"/>
  <c r="BG288" i="10"/>
  <c r="BF288" i="10"/>
  <c r="T288" i="10"/>
  <c r="R288" i="10"/>
  <c r="P288" i="10"/>
  <c r="BI287" i="10"/>
  <c r="BH287" i="10"/>
  <c r="BG287" i="10"/>
  <c r="BF287" i="10"/>
  <c r="T287" i="10"/>
  <c r="R287" i="10"/>
  <c r="P287" i="10"/>
  <c r="BI286" i="10"/>
  <c r="BH286" i="10"/>
  <c r="BG286" i="10"/>
  <c r="BF286" i="10"/>
  <c r="T286" i="10"/>
  <c r="R286" i="10"/>
  <c r="P286" i="10"/>
  <c r="BI285" i="10"/>
  <c r="BH285" i="10"/>
  <c r="BG285" i="10"/>
  <c r="BF285" i="10"/>
  <c r="T285" i="10"/>
  <c r="R285" i="10"/>
  <c r="P285" i="10"/>
  <c r="BI284" i="10"/>
  <c r="BH284" i="10"/>
  <c r="BG284" i="10"/>
  <c r="BF284" i="10"/>
  <c r="T284" i="10"/>
  <c r="R284" i="10"/>
  <c r="P284" i="10"/>
  <c r="BI283" i="10"/>
  <c r="BH283" i="10"/>
  <c r="BG283" i="10"/>
  <c r="BF283" i="10"/>
  <c r="T283" i="10"/>
  <c r="R283" i="10"/>
  <c r="P283" i="10"/>
  <c r="BI282" i="10"/>
  <c r="BH282" i="10"/>
  <c r="BG282" i="10"/>
  <c r="BF282" i="10"/>
  <c r="T282" i="10"/>
  <c r="R282" i="10"/>
  <c r="P282" i="10"/>
  <c r="BI280" i="10"/>
  <c r="BH280" i="10"/>
  <c r="BG280" i="10"/>
  <c r="BF280" i="10"/>
  <c r="T280" i="10"/>
  <c r="R280" i="10"/>
  <c r="P280" i="10"/>
  <c r="BI279" i="10"/>
  <c r="BH279" i="10"/>
  <c r="BG279" i="10"/>
  <c r="BF279" i="10"/>
  <c r="T279" i="10"/>
  <c r="R279" i="10"/>
  <c r="P279" i="10"/>
  <c r="BI278" i="10"/>
  <c r="BH278" i="10"/>
  <c r="BG278" i="10"/>
  <c r="BF278" i="10"/>
  <c r="T278" i="10"/>
  <c r="R278" i="10"/>
  <c r="P278" i="10"/>
  <c r="BI277" i="10"/>
  <c r="BH277" i="10"/>
  <c r="BG277" i="10"/>
  <c r="BF277" i="10"/>
  <c r="T277" i="10"/>
  <c r="R277" i="10"/>
  <c r="P277" i="10"/>
  <c r="BI276" i="10"/>
  <c r="BH276" i="10"/>
  <c r="BG276" i="10"/>
  <c r="BF276" i="10"/>
  <c r="T276" i="10"/>
  <c r="R276" i="10"/>
  <c r="P276" i="10"/>
  <c r="BI275" i="10"/>
  <c r="BH275" i="10"/>
  <c r="BG275" i="10"/>
  <c r="BF275" i="10"/>
  <c r="T275" i="10"/>
  <c r="R275" i="10"/>
  <c r="P275" i="10"/>
  <c r="BI274" i="10"/>
  <c r="BH274" i="10"/>
  <c r="BG274" i="10"/>
  <c r="BF274" i="10"/>
  <c r="T274" i="10"/>
  <c r="R274" i="10"/>
  <c r="P274" i="10"/>
  <c r="BI273" i="10"/>
  <c r="BH273" i="10"/>
  <c r="BG273" i="10"/>
  <c r="BF273" i="10"/>
  <c r="T273" i="10"/>
  <c r="R273" i="10"/>
  <c r="P273" i="10"/>
  <c r="BI272" i="10"/>
  <c r="BH272" i="10"/>
  <c r="BG272" i="10"/>
  <c r="BF272" i="10"/>
  <c r="T272" i="10"/>
  <c r="R272" i="10"/>
  <c r="P272" i="10"/>
  <c r="BI271" i="10"/>
  <c r="BH271" i="10"/>
  <c r="BG271" i="10"/>
  <c r="BF271" i="10"/>
  <c r="T271" i="10"/>
  <c r="R271" i="10"/>
  <c r="P271" i="10"/>
  <c r="BI270" i="10"/>
  <c r="BH270" i="10"/>
  <c r="BG270" i="10"/>
  <c r="BF270" i="10"/>
  <c r="T270" i="10"/>
  <c r="R270" i="10"/>
  <c r="P270" i="10"/>
  <c r="BI269" i="10"/>
  <c r="BH269" i="10"/>
  <c r="BG269" i="10"/>
  <c r="BF269" i="10"/>
  <c r="T269" i="10"/>
  <c r="R269" i="10"/>
  <c r="P269" i="10"/>
  <c r="BI268" i="10"/>
  <c r="BH268" i="10"/>
  <c r="BG268" i="10"/>
  <c r="BF268" i="10"/>
  <c r="T268" i="10"/>
  <c r="R268" i="10"/>
  <c r="P268" i="10"/>
  <c r="BI267" i="10"/>
  <c r="BH267" i="10"/>
  <c r="BG267" i="10"/>
  <c r="BF267" i="10"/>
  <c r="T267" i="10"/>
  <c r="R267" i="10"/>
  <c r="P267" i="10"/>
  <c r="BI266" i="10"/>
  <c r="BH266" i="10"/>
  <c r="BG266" i="10"/>
  <c r="BF266" i="10"/>
  <c r="T266" i="10"/>
  <c r="R266" i="10"/>
  <c r="P266" i="10"/>
  <c r="BI265" i="10"/>
  <c r="BH265" i="10"/>
  <c r="BG265" i="10"/>
  <c r="BF265" i="10"/>
  <c r="T265" i="10"/>
  <c r="R265" i="10"/>
  <c r="P265" i="10"/>
  <c r="BI264" i="10"/>
  <c r="BH264" i="10"/>
  <c r="BG264" i="10"/>
  <c r="BF264" i="10"/>
  <c r="T264" i="10"/>
  <c r="R264" i="10"/>
  <c r="P264" i="10"/>
  <c r="BI263" i="10"/>
  <c r="BH263" i="10"/>
  <c r="BG263" i="10"/>
  <c r="BF263" i="10"/>
  <c r="T263" i="10"/>
  <c r="R263" i="10"/>
  <c r="P263" i="10"/>
  <c r="BI261" i="10"/>
  <c r="BH261" i="10"/>
  <c r="BG261" i="10"/>
  <c r="BF261" i="10"/>
  <c r="T261" i="10"/>
  <c r="R261" i="10"/>
  <c r="P261" i="10"/>
  <c r="BI260" i="10"/>
  <c r="BH260" i="10"/>
  <c r="BG260" i="10"/>
  <c r="BF260" i="10"/>
  <c r="T260" i="10"/>
  <c r="R260" i="10"/>
  <c r="P260" i="10"/>
  <c r="BI259" i="10"/>
  <c r="BH259" i="10"/>
  <c r="BG259" i="10"/>
  <c r="BF259" i="10"/>
  <c r="T259" i="10"/>
  <c r="R259" i="10"/>
  <c r="P259" i="10"/>
  <c r="BI257" i="10"/>
  <c r="BH257" i="10"/>
  <c r="BG257" i="10"/>
  <c r="BF257" i="10"/>
  <c r="T257" i="10"/>
  <c r="R257" i="10"/>
  <c r="P257" i="10"/>
  <c r="BI256" i="10"/>
  <c r="BH256" i="10"/>
  <c r="BG256" i="10"/>
  <c r="BF256" i="10"/>
  <c r="T256" i="10"/>
  <c r="R256" i="10"/>
  <c r="P256" i="10"/>
  <c r="BI255" i="10"/>
  <c r="BH255" i="10"/>
  <c r="BG255" i="10"/>
  <c r="BF255" i="10"/>
  <c r="T255" i="10"/>
  <c r="R255" i="10"/>
  <c r="P255" i="10"/>
  <c r="BI254" i="10"/>
  <c r="BH254" i="10"/>
  <c r="BG254" i="10"/>
  <c r="BF254" i="10"/>
  <c r="T254" i="10"/>
  <c r="R254" i="10"/>
  <c r="P254" i="10"/>
  <c r="BI253" i="10"/>
  <c r="BH253" i="10"/>
  <c r="BG253" i="10"/>
  <c r="BF253" i="10"/>
  <c r="T253" i="10"/>
  <c r="R253" i="10"/>
  <c r="P253" i="10"/>
  <c r="BI252" i="10"/>
  <c r="BH252" i="10"/>
  <c r="BG252" i="10"/>
  <c r="BF252" i="10"/>
  <c r="T252" i="10"/>
  <c r="R252" i="10"/>
  <c r="P252" i="10"/>
  <c r="BI251" i="10"/>
  <c r="BH251" i="10"/>
  <c r="BG251" i="10"/>
  <c r="BF251" i="10"/>
  <c r="T251" i="10"/>
  <c r="R251" i="10"/>
  <c r="P251" i="10"/>
  <c r="BI250" i="10"/>
  <c r="BH250" i="10"/>
  <c r="BG250" i="10"/>
  <c r="BF250" i="10"/>
  <c r="T250" i="10"/>
  <c r="R250" i="10"/>
  <c r="P250" i="10"/>
  <c r="BI249" i="10"/>
  <c r="BH249" i="10"/>
  <c r="BG249" i="10"/>
  <c r="BF249" i="10"/>
  <c r="T249" i="10"/>
  <c r="R249" i="10"/>
  <c r="P249" i="10"/>
  <c r="BI248" i="10"/>
  <c r="BH248" i="10"/>
  <c r="BG248" i="10"/>
  <c r="BF248" i="10"/>
  <c r="T248" i="10"/>
  <c r="R248" i="10"/>
  <c r="P248" i="10"/>
  <c r="BI247" i="10"/>
  <c r="BH247" i="10"/>
  <c r="BG247" i="10"/>
  <c r="BF247" i="10"/>
  <c r="T247" i="10"/>
  <c r="R247" i="10"/>
  <c r="P247" i="10"/>
  <c r="BI246" i="10"/>
  <c r="BH246" i="10"/>
  <c r="BG246" i="10"/>
  <c r="BF246" i="10"/>
  <c r="T246" i="10"/>
  <c r="R246" i="10"/>
  <c r="P246" i="10"/>
  <c r="BI245" i="10"/>
  <c r="BH245" i="10"/>
  <c r="BG245" i="10"/>
  <c r="BF245" i="10"/>
  <c r="T245" i="10"/>
  <c r="R245" i="10"/>
  <c r="P245" i="10"/>
  <c r="BI244" i="10"/>
  <c r="BH244" i="10"/>
  <c r="BG244" i="10"/>
  <c r="BF244" i="10"/>
  <c r="T244" i="10"/>
  <c r="R244" i="10"/>
  <c r="P244" i="10"/>
  <c r="BI243" i="10"/>
  <c r="BH243" i="10"/>
  <c r="BG243" i="10"/>
  <c r="BF243" i="10"/>
  <c r="T243" i="10"/>
  <c r="R243" i="10"/>
  <c r="P243" i="10"/>
  <c r="BI242" i="10"/>
  <c r="BH242" i="10"/>
  <c r="BG242" i="10"/>
  <c r="BF242" i="10"/>
  <c r="T242" i="10"/>
  <c r="R242" i="10"/>
  <c r="P242" i="10"/>
  <c r="BI241" i="10"/>
  <c r="BH241" i="10"/>
  <c r="BG241" i="10"/>
  <c r="BF241" i="10"/>
  <c r="T241" i="10"/>
  <c r="R241" i="10"/>
  <c r="P241" i="10"/>
  <c r="BI240" i="10"/>
  <c r="BH240" i="10"/>
  <c r="BG240" i="10"/>
  <c r="BF240" i="10"/>
  <c r="T240" i="10"/>
  <c r="R240" i="10"/>
  <c r="P240" i="10"/>
  <c r="BI239" i="10"/>
  <c r="BH239" i="10"/>
  <c r="BG239" i="10"/>
  <c r="BF239" i="10"/>
  <c r="T239" i="10"/>
  <c r="R239" i="10"/>
  <c r="P239" i="10"/>
  <c r="BI237" i="10"/>
  <c r="BH237" i="10"/>
  <c r="BG237" i="10"/>
  <c r="BF237" i="10"/>
  <c r="T237" i="10"/>
  <c r="R237" i="10"/>
  <c r="P237" i="10"/>
  <c r="BI236" i="10"/>
  <c r="BH236" i="10"/>
  <c r="BG236" i="10"/>
  <c r="BF236" i="10"/>
  <c r="T236" i="10"/>
  <c r="R236" i="10"/>
  <c r="P236" i="10"/>
  <c r="BI235" i="10"/>
  <c r="BH235" i="10"/>
  <c r="BG235" i="10"/>
  <c r="BF235" i="10"/>
  <c r="T235" i="10"/>
  <c r="R235" i="10"/>
  <c r="P235" i="10"/>
  <c r="BI234" i="10"/>
  <c r="BH234" i="10"/>
  <c r="BG234" i="10"/>
  <c r="BF234" i="10"/>
  <c r="T234" i="10"/>
  <c r="R234" i="10"/>
  <c r="P234" i="10"/>
  <c r="BI233" i="10"/>
  <c r="BH233" i="10"/>
  <c r="BG233" i="10"/>
  <c r="BF233" i="10"/>
  <c r="T233" i="10"/>
  <c r="R233" i="10"/>
  <c r="P233" i="10"/>
  <c r="BI232" i="10"/>
  <c r="BH232" i="10"/>
  <c r="BG232" i="10"/>
  <c r="BF232" i="10"/>
  <c r="T232" i="10"/>
  <c r="R232" i="10"/>
  <c r="P232" i="10"/>
  <c r="BI231" i="10"/>
  <c r="BH231" i="10"/>
  <c r="BG231" i="10"/>
  <c r="BF231" i="10"/>
  <c r="T231" i="10"/>
  <c r="R231" i="10"/>
  <c r="P231" i="10"/>
  <c r="BI230" i="10"/>
  <c r="BH230" i="10"/>
  <c r="BG230" i="10"/>
  <c r="BF230" i="10"/>
  <c r="T230" i="10"/>
  <c r="R230" i="10"/>
  <c r="P230" i="10"/>
  <c r="BI229" i="10"/>
  <c r="BH229" i="10"/>
  <c r="BG229" i="10"/>
  <c r="BF229" i="10"/>
  <c r="T229" i="10"/>
  <c r="R229" i="10"/>
  <c r="P229" i="10"/>
  <c r="BI228" i="10"/>
  <c r="BH228" i="10"/>
  <c r="BG228" i="10"/>
  <c r="BF228" i="10"/>
  <c r="T228" i="10"/>
  <c r="R228" i="10"/>
  <c r="P228" i="10"/>
  <c r="BI227" i="10"/>
  <c r="BH227" i="10"/>
  <c r="BG227" i="10"/>
  <c r="BF227" i="10"/>
  <c r="T227" i="10"/>
  <c r="R227" i="10"/>
  <c r="P227" i="10"/>
  <c r="BI226" i="10"/>
  <c r="BH226" i="10"/>
  <c r="BG226" i="10"/>
  <c r="BF226" i="10"/>
  <c r="T226" i="10"/>
  <c r="R226" i="10"/>
  <c r="P226" i="10"/>
  <c r="BI225" i="10"/>
  <c r="BH225" i="10"/>
  <c r="BG225" i="10"/>
  <c r="BF225" i="10"/>
  <c r="T225" i="10"/>
  <c r="R225" i="10"/>
  <c r="P225" i="10"/>
  <c r="BI224" i="10"/>
  <c r="BH224" i="10"/>
  <c r="BG224" i="10"/>
  <c r="BF224" i="10"/>
  <c r="T224" i="10"/>
  <c r="R224" i="10"/>
  <c r="P224" i="10"/>
  <c r="BI223" i="10"/>
  <c r="BH223" i="10"/>
  <c r="BG223" i="10"/>
  <c r="BF223" i="10"/>
  <c r="T223" i="10"/>
  <c r="R223" i="10"/>
  <c r="P223" i="10"/>
  <c r="BI222" i="10"/>
  <c r="BH222" i="10"/>
  <c r="BG222" i="10"/>
  <c r="BF222" i="10"/>
  <c r="T222" i="10"/>
  <c r="R222" i="10"/>
  <c r="P222" i="10"/>
  <c r="BI221" i="10"/>
  <c r="BH221" i="10"/>
  <c r="BG221" i="10"/>
  <c r="BF221" i="10"/>
  <c r="T221" i="10"/>
  <c r="R221" i="10"/>
  <c r="P221" i="10"/>
  <c r="BI220" i="10"/>
  <c r="BH220" i="10"/>
  <c r="BG220" i="10"/>
  <c r="BF220" i="10"/>
  <c r="T220" i="10"/>
  <c r="R220" i="10"/>
  <c r="P220" i="10"/>
  <c r="BI219" i="10"/>
  <c r="BH219" i="10"/>
  <c r="BG219" i="10"/>
  <c r="BF219" i="10"/>
  <c r="T219" i="10"/>
  <c r="R219" i="10"/>
  <c r="P219" i="10"/>
  <c r="BI217" i="10"/>
  <c r="BH217" i="10"/>
  <c r="BG217" i="10"/>
  <c r="BF217" i="10"/>
  <c r="T217" i="10"/>
  <c r="R217" i="10"/>
  <c r="P217" i="10"/>
  <c r="BI216" i="10"/>
  <c r="BH216" i="10"/>
  <c r="BG216" i="10"/>
  <c r="BF216" i="10"/>
  <c r="T216" i="10"/>
  <c r="R216" i="10"/>
  <c r="P216" i="10"/>
  <c r="BI215" i="10"/>
  <c r="BH215" i="10"/>
  <c r="BG215" i="10"/>
  <c r="BF215" i="10"/>
  <c r="T215" i="10"/>
  <c r="R215" i="10"/>
  <c r="P215" i="10"/>
  <c r="BI214" i="10"/>
  <c r="BH214" i="10"/>
  <c r="BG214" i="10"/>
  <c r="BF214" i="10"/>
  <c r="T214" i="10"/>
  <c r="R214" i="10"/>
  <c r="P214" i="10"/>
  <c r="BI213" i="10"/>
  <c r="BH213" i="10"/>
  <c r="BG213" i="10"/>
  <c r="BF213" i="10"/>
  <c r="T213" i="10"/>
  <c r="R213" i="10"/>
  <c r="P213" i="10"/>
  <c r="BI212" i="10"/>
  <c r="BH212" i="10"/>
  <c r="BG212" i="10"/>
  <c r="BF212" i="10"/>
  <c r="T212" i="10"/>
  <c r="R212" i="10"/>
  <c r="P212" i="10"/>
  <c r="BI211" i="10"/>
  <c r="BH211" i="10"/>
  <c r="BG211" i="10"/>
  <c r="BF211" i="10"/>
  <c r="T211" i="10"/>
  <c r="R211" i="10"/>
  <c r="P211" i="10"/>
  <c r="BI210" i="10"/>
  <c r="BH210" i="10"/>
  <c r="BG210" i="10"/>
  <c r="BF210" i="10"/>
  <c r="T210" i="10"/>
  <c r="R210" i="10"/>
  <c r="P210" i="10"/>
  <c r="BI209" i="10"/>
  <c r="BH209" i="10"/>
  <c r="BG209" i="10"/>
  <c r="BF209" i="10"/>
  <c r="T209" i="10"/>
  <c r="R209" i="10"/>
  <c r="P209" i="10"/>
  <c r="BI207" i="10"/>
  <c r="BH207" i="10"/>
  <c r="BG207" i="10"/>
  <c r="BF207" i="10"/>
  <c r="T207" i="10"/>
  <c r="R207" i="10"/>
  <c r="P207" i="10"/>
  <c r="BI206" i="10"/>
  <c r="BH206" i="10"/>
  <c r="BG206" i="10"/>
  <c r="BF206" i="10"/>
  <c r="T206" i="10"/>
  <c r="R206" i="10"/>
  <c r="P206" i="10"/>
  <c r="BI205" i="10"/>
  <c r="BH205" i="10"/>
  <c r="BG205" i="10"/>
  <c r="BF205" i="10"/>
  <c r="T205" i="10"/>
  <c r="R205" i="10"/>
  <c r="P205" i="10"/>
  <c r="BI202" i="10"/>
  <c r="BH202" i="10"/>
  <c r="BG202" i="10"/>
  <c r="BF202" i="10"/>
  <c r="T202" i="10"/>
  <c r="T201" i="10" s="1"/>
  <c r="R202" i="10"/>
  <c r="R201" i="10" s="1"/>
  <c r="P202" i="10"/>
  <c r="P201" i="10"/>
  <c r="BI200" i="10"/>
  <c r="BH200" i="10"/>
  <c r="BG200" i="10"/>
  <c r="BF200" i="10"/>
  <c r="T200" i="10"/>
  <c r="R200" i="10"/>
  <c r="P200" i="10"/>
  <c r="BI199" i="10"/>
  <c r="BH199" i="10"/>
  <c r="BG199" i="10"/>
  <c r="BF199" i="10"/>
  <c r="T199" i="10"/>
  <c r="R199" i="10"/>
  <c r="P199" i="10"/>
  <c r="BI198" i="10"/>
  <c r="BH198" i="10"/>
  <c r="BG198" i="10"/>
  <c r="BF198" i="10"/>
  <c r="T198" i="10"/>
  <c r="R198" i="10"/>
  <c r="P198" i="10"/>
  <c r="BI197" i="10"/>
  <c r="BH197" i="10"/>
  <c r="BG197" i="10"/>
  <c r="BF197" i="10"/>
  <c r="T197" i="10"/>
  <c r="R197" i="10"/>
  <c r="P197" i="10"/>
  <c r="BI196" i="10"/>
  <c r="BH196" i="10"/>
  <c r="BG196" i="10"/>
  <c r="BF196" i="10"/>
  <c r="T196" i="10"/>
  <c r="R196" i="10"/>
  <c r="P196" i="10"/>
  <c r="BI195" i="10"/>
  <c r="BH195" i="10"/>
  <c r="BG195" i="10"/>
  <c r="BF195" i="10"/>
  <c r="T195" i="10"/>
  <c r="R195" i="10"/>
  <c r="P195" i="10"/>
  <c r="BI194" i="10"/>
  <c r="BH194" i="10"/>
  <c r="BG194" i="10"/>
  <c r="BF194" i="10"/>
  <c r="T194" i="10"/>
  <c r="R194" i="10"/>
  <c r="P194" i="10"/>
  <c r="BI193" i="10"/>
  <c r="BH193" i="10"/>
  <c r="BG193" i="10"/>
  <c r="BF193" i="10"/>
  <c r="T193" i="10"/>
  <c r="R193" i="10"/>
  <c r="P193" i="10"/>
  <c r="BI192" i="10"/>
  <c r="BH192" i="10"/>
  <c r="BG192" i="10"/>
  <c r="BF192" i="10"/>
  <c r="T192" i="10"/>
  <c r="R192" i="10"/>
  <c r="P192" i="10"/>
  <c r="BI191" i="10"/>
  <c r="BH191" i="10"/>
  <c r="BG191" i="10"/>
  <c r="BF191" i="10"/>
  <c r="T191" i="10"/>
  <c r="R191" i="10"/>
  <c r="P191" i="10"/>
  <c r="BI190" i="10"/>
  <c r="BH190" i="10"/>
  <c r="BG190" i="10"/>
  <c r="BF190" i="10"/>
  <c r="T190" i="10"/>
  <c r="R190" i="10"/>
  <c r="P190" i="10"/>
  <c r="BI189" i="10"/>
  <c r="BH189" i="10"/>
  <c r="BG189" i="10"/>
  <c r="BF189" i="10"/>
  <c r="T189" i="10"/>
  <c r="R189" i="10"/>
  <c r="P189" i="10"/>
  <c r="BI188" i="10"/>
  <c r="BH188" i="10"/>
  <c r="BG188" i="10"/>
  <c r="BF188" i="10"/>
  <c r="T188" i="10"/>
  <c r="R188" i="10"/>
  <c r="P188" i="10"/>
  <c r="BI187" i="10"/>
  <c r="BH187" i="10"/>
  <c r="BG187" i="10"/>
  <c r="BF187" i="10"/>
  <c r="T187" i="10"/>
  <c r="R187" i="10"/>
  <c r="P187" i="10"/>
  <c r="BI186" i="10"/>
  <c r="BH186" i="10"/>
  <c r="BG186" i="10"/>
  <c r="BF186" i="10"/>
  <c r="T186" i="10"/>
  <c r="R186" i="10"/>
  <c r="P186" i="10"/>
  <c r="BI185" i="10"/>
  <c r="BH185" i="10"/>
  <c r="BG185" i="10"/>
  <c r="BF185" i="10"/>
  <c r="T185" i="10"/>
  <c r="R185" i="10"/>
  <c r="P185" i="10"/>
  <c r="BI183" i="10"/>
  <c r="BH183" i="10"/>
  <c r="BG183" i="10"/>
  <c r="BF183" i="10"/>
  <c r="T183" i="10"/>
  <c r="R183" i="10"/>
  <c r="P183" i="10"/>
  <c r="BI182" i="10"/>
  <c r="BH182" i="10"/>
  <c r="BG182" i="10"/>
  <c r="BF182" i="10"/>
  <c r="T182" i="10"/>
  <c r="R182" i="10"/>
  <c r="P182" i="10"/>
  <c r="BI181" i="10"/>
  <c r="BH181" i="10"/>
  <c r="BG181" i="10"/>
  <c r="BF181" i="10"/>
  <c r="T181" i="10"/>
  <c r="R181" i="10"/>
  <c r="P181" i="10"/>
  <c r="BI180" i="10"/>
  <c r="BH180" i="10"/>
  <c r="BG180" i="10"/>
  <c r="BF180" i="10"/>
  <c r="T180" i="10"/>
  <c r="R180" i="10"/>
  <c r="P180" i="10"/>
  <c r="BI179" i="10"/>
  <c r="BH179" i="10"/>
  <c r="BG179" i="10"/>
  <c r="BF179" i="10"/>
  <c r="T179" i="10"/>
  <c r="R179" i="10"/>
  <c r="P179" i="10"/>
  <c r="BI178" i="10"/>
  <c r="BH178" i="10"/>
  <c r="BG178" i="10"/>
  <c r="BF178" i="10"/>
  <c r="T178" i="10"/>
  <c r="R178" i="10"/>
  <c r="P178" i="10"/>
  <c r="BI177" i="10"/>
  <c r="BH177" i="10"/>
  <c r="BG177" i="10"/>
  <c r="BF177" i="10"/>
  <c r="T177" i="10"/>
  <c r="R177" i="10"/>
  <c r="P177" i="10"/>
  <c r="BI176" i="10"/>
  <c r="BH176" i="10"/>
  <c r="BG176" i="10"/>
  <c r="BF176" i="10"/>
  <c r="T176" i="10"/>
  <c r="R176" i="10"/>
  <c r="P176" i="10"/>
  <c r="BI175" i="10"/>
  <c r="BH175" i="10"/>
  <c r="BG175" i="10"/>
  <c r="BF175" i="10"/>
  <c r="T175" i="10"/>
  <c r="R175" i="10"/>
  <c r="P175" i="10"/>
  <c r="BI174" i="10"/>
  <c r="BH174" i="10"/>
  <c r="BG174" i="10"/>
  <c r="BF174" i="10"/>
  <c r="T174" i="10"/>
  <c r="R174" i="10"/>
  <c r="P174" i="10"/>
  <c r="BI173" i="10"/>
  <c r="BH173" i="10"/>
  <c r="BG173" i="10"/>
  <c r="BF173" i="10"/>
  <c r="T173" i="10"/>
  <c r="R173" i="10"/>
  <c r="P173" i="10"/>
  <c r="BI172" i="10"/>
  <c r="BH172" i="10"/>
  <c r="BG172" i="10"/>
  <c r="BF172" i="10"/>
  <c r="T172" i="10"/>
  <c r="R172" i="10"/>
  <c r="P172" i="10"/>
  <c r="BI171" i="10"/>
  <c r="BH171" i="10"/>
  <c r="BG171" i="10"/>
  <c r="BF171" i="10"/>
  <c r="T171" i="10"/>
  <c r="R171" i="10"/>
  <c r="P171" i="10"/>
  <c r="BI170" i="10"/>
  <c r="BH170" i="10"/>
  <c r="BG170" i="10"/>
  <c r="BF170" i="10"/>
  <c r="T170" i="10"/>
  <c r="R170" i="10"/>
  <c r="P170" i="10"/>
  <c r="BI169" i="10"/>
  <c r="BH169" i="10"/>
  <c r="BG169" i="10"/>
  <c r="BF169" i="10"/>
  <c r="T169" i="10"/>
  <c r="R169" i="10"/>
  <c r="P169" i="10"/>
  <c r="BI168" i="10"/>
  <c r="BH168" i="10"/>
  <c r="BG168" i="10"/>
  <c r="BF168" i="10"/>
  <c r="T168" i="10"/>
  <c r="R168" i="10"/>
  <c r="P168" i="10"/>
  <c r="BI166" i="10"/>
  <c r="BH166" i="10"/>
  <c r="BG166" i="10"/>
  <c r="BF166" i="10"/>
  <c r="T166" i="10"/>
  <c r="R166" i="10"/>
  <c r="P166" i="10"/>
  <c r="BI165" i="10"/>
  <c r="BH165" i="10"/>
  <c r="BG165" i="10"/>
  <c r="BF165" i="10"/>
  <c r="T165" i="10"/>
  <c r="R165" i="10"/>
  <c r="P165" i="10"/>
  <c r="BI164" i="10"/>
  <c r="BH164" i="10"/>
  <c r="BG164" i="10"/>
  <c r="BF164" i="10"/>
  <c r="T164" i="10"/>
  <c r="R164" i="10"/>
  <c r="P164" i="10"/>
  <c r="BI163" i="10"/>
  <c r="BH163" i="10"/>
  <c r="BG163" i="10"/>
  <c r="BF163" i="10"/>
  <c r="T163" i="10"/>
  <c r="R163" i="10"/>
  <c r="P163" i="10"/>
  <c r="BI162" i="10"/>
  <c r="BH162" i="10"/>
  <c r="BG162" i="10"/>
  <c r="BF162" i="10"/>
  <c r="T162" i="10"/>
  <c r="R162" i="10"/>
  <c r="P162" i="10"/>
  <c r="BI161" i="10"/>
  <c r="BH161" i="10"/>
  <c r="BG161" i="10"/>
  <c r="BF161" i="10"/>
  <c r="T161" i="10"/>
  <c r="R161" i="10"/>
  <c r="P161" i="10"/>
  <c r="BI160" i="10"/>
  <c r="BH160" i="10"/>
  <c r="BG160" i="10"/>
  <c r="BF160" i="10"/>
  <c r="T160" i="10"/>
  <c r="R160" i="10"/>
  <c r="P160" i="10"/>
  <c r="BI159" i="10"/>
  <c r="BH159" i="10"/>
  <c r="BG159" i="10"/>
  <c r="BF159" i="10"/>
  <c r="T159" i="10"/>
  <c r="R159" i="10"/>
  <c r="P159" i="10"/>
  <c r="BI158" i="10"/>
  <c r="BH158" i="10"/>
  <c r="BG158" i="10"/>
  <c r="BF158" i="10"/>
  <c r="T158" i="10"/>
  <c r="R158" i="10"/>
  <c r="P158" i="10"/>
  <c r="BI157" i="10"/>
  <c r="BH157" i="10"/>
  <c r="BG157" i="10"/>
  <c r="BF157" i="10"/>
  <c r="T157" i="10"/>
  <c r="R157" i="10"/>
  <c r="P157" i="10"/>
  <c r="BI156" i="10"/>
  <c r="BH156" i="10"/>
  <c r="BG156" i="10"/>
  <c r="BF156" i="10"/>
  <c r="T156" i="10"/>
  <c r="R156" i="10"/>
  <c r="P156" i="10"/>
  <c r="BI155" i="10"/>
  <c r="BH155" i="10"/>
  <c r="BG155" i="10"/>
  <c r="BF155" i="10"/>
  <c r="T155" i="10"/>
  <c r="R155" i="10"/>
  <c r="P155" i="10"/>
  <c r="BI154" i="10"/>
  <c r="BH154" i="10"/>
  <c r="BG154" i="10"/>
  <c r="BF154" i="10"/>
  <c r="T154" i="10"/>
  <c r="R154" i="10"/>
  <c r="P154" i="10"/>
  <c r="BI152" i="10"/>
  <c r="BH152" i="10"/>
  <c r="BG152" i="10"/>
  <c r="BF152" i="10"/>
  <c r="T152" i="10"/>
  <c r="R152" i="10"/>
  <c r="P152" i="10"/>
  <c r="BI151" i="10"/>
  <c r="BH151" i="10"/>
  <c r="BG151" i="10"/>
  <c r="BF151" i="10"/>
  <c r="T151" i="10"/>
  <c r="R151" i="10"/>
  <c r="P151" i="10"/>
  <c r="BI150" i="10"/>
  <c r="BH150" i="10"/>
  <c r="BG150" i="10"/>
  <c r="BF150" i="10"/>
  <c r="T150" i="10"/>
  <c r="R150" i="10"/>
  <c r="P150" i="10"/>
  <c r="BI149" i="10"/>
  <c r="BH149" i="10"/>
  <c r="BG149" i="10"/>
  <c r="BF149" i="10"/>
  <c r="T149" i="10"/>
  <c r="R149" i="10"/>
  <c r="P149" i="10"/>
  <c r="BI148" i="10"/>
  <c r="BH148" i="10"/>
  <c r="BG148" i="10"/>
  <c r="BF148" i="10"/>
  <c r="T148" i="10"/>
  <c r="R148" i="10"/>
  <c r="P148" i="10"/>
  <c r="BI147" i="10"/>
  <c r="BH147" i="10"/>
  <c r="BG147" i="10"/>
  <c r="BF147" i="10"/>
  <c r="T147" i="10"/>
  <c r="R147" i="10"/>
  <c r="P147" i="10"/>
  <c r="BI146" i="10"/>
  <c r="BH146" i="10"/>
  <c r="BG146" i="10"/>
  <c r="BF146" i="10"/>
  <c r="T146" i="10"/>
  <c r="R146" i="10"/>
  <c r="P146" i="10"/>
  <c r="J140" i="10"/>
  <c r="J139" i="10"/>
  <c r="F139" i="10"/>
  <c r="F137" i="10"/>
  <c r="E135" i="10"/>
  <c r="BI122" i="10"/>
  <c r="BH122" i="10"/>
  <c r="BG122" i="10"/>
  <c r="BF122" i="10"/>
  <c r="BI121" i="10"/>
  <c r="BH121" i="10"/>
  <c r="BG121" i="10"/>
  <c r="BF121" i="10"/>
  <c r="BE121" i="10"/>
  <c r="BI120" i="10"/>
  <c r="BH120" i="10"/>
  <c r="BG120" i="10"/>
  <c r="BF120" i="10"/>
  <c r="BE120" i="10"/>
  <c r="BI119" i="10"/>
  <c r="BH119" i="10"/>
  <c r="BG119" i="10"/>
  <c r="BF119" i="10"/>
  <c r="BE119" i="10"/>
  <c r="BI118" i="10"/>
  <c r="BH118" i="10"/>
  <c r="BG118" i="10"/>
  <c r="BF118" i="10"/>
  <c r="BE118" i="10"/>
  <c r="BI117" i="10"/>
  <c r="BH117" i="10"/>
  <c r="BG117" i="10"/>
  <c r="BF117" i="10"/>
  <c r="BE117" i="10"/>
  <c r="J92" i="10"/>
  <c r="J91" i="10"/>
  <c r="F91" i="10"/>
  <c r="F89" i="10"/>
  <c r="E87" i="10"/>
  <c r="J18" i="10"/>
  <c r="E18" i="10"/>
  <c r="F140" i="10" s="1"/>
  <c r="J17" i="10"/>
  <c r="J12" i="10"/>
  <c r="J89" i="10"/>
  <c r="E7" i="10"/>
  <c r="E133" i="10" s="1"/>
  <c r="J39" i="9"/>
  <c r="J38" i="9"/>
  <c r="AY102" i="1" s="1"/>
  <c r="J37" i="9"/>
  <c r="AX102" i="1"/>
  <c r="BI325" i="9"/>
  <c r="BH325" i="9"/>
  <c r="BG325" i="9"/>
  <c r="BF325" i="9"/>
  <c r="T325" i="9"/>
  <c r="R325" i="9"/>
  <c r="P325" i="9"/>
  <c r="BI324" i="9"/>
  <c r="BH324" i="9"/>
  <c r="BG324" i="9"/>
  <c r="BF324" i="9"/>
  <c r="T324" i="9"/>
  <c r="R324" i="9"/>
  <c r="P324" i="9"/>
  <c r="BI323" i="9"/>
  <c r="BH323" i="9"/>
  <c r="BG323" i="9"/>
  <c r="BF323" i="9"/>
  <c r="T323" i="9"/>
  <c r="R323" i="9"/>
  <c r="P323" i="9"/>
  <c r="BI322" i="9"/>
  <c r="BH322" i="9"/>
  <c r="BG322" i="9"/>
  <c r="BF322" i="9"/>
  <c r="T322" i="9"/>
  <c r="R322" i="9"/>
  <c r="P322" i="9"/>
  <c r="BI321" i="9"/>
  <c r="BH321" i="9"/>
  <c r="BG321" i="9"/>
  <c r="BF321" i="9"/>
  <c r="T321" i="9"/>
  <c r="R321" i="9"/>
  <c r="P321" i="9"/>
  <c r="BI320" i="9"/>
  <c r="BH320" i="9"/>
  <c r="BG320" i="9"/>
  <c r="BF320" i="9"/>
  <c r="T320" i="9"/>
  <c r="R320" i="9"/>
  <c r="P320" i="9"/>
  <c r="BI318" i="9"/>
  <c r="BH318" i="9"/>
  <c r="BG318" i="9"/>
  <c r="BF318" i="9"/>
  <c r="T318" i="9"/>
  <c r="R318" i="9"/>
  <c r="P318" i="9"/>
  <c r="BI317" i="9"/>
  <c r="BH317" i="9"/>
  <c r="BG317" i="9"/>
  <c r="BF317" i="9"/>
  <c r="T317" i="9"/>
  <c r="R317" i="9"/>
  <c r="P317" i="9"/>
  <c r="BI316" i="9"/>
  <c r="BH316" i="9"/>
  <c r="BG316" i="9"/>
  <c r="BF316" i="9"/>
  <c r="T316" i="9"/>
  <c r="R316" i="9"/>
  <c r="P316" i="9"/>
  <c r="BI315" i="9"/>
  <c r="BH315" i="9"/>
  <c r="BG315" i="9"/>
  <c r="BF315" i="9"/>
  <c r="T315" i="9"/>
  <c r="R315" i="9"/>
  <c r="P315" i="9"/>
  <c r="BI314" i="9"/>
  <c r="BH314" i="9"/>
  <c r="BG314" i="9"/>
  <c r="BF314" i="9"/>
  <c r="T314" i="9"/>
  <c r="R314" i="9"/>
  <c r="P314" i="9"/>
  <c r="BI313" i="9"/>
  <c r="BH313" i="9"/>
  <c r="BG313" i="9"/>
  <c r="BF313" i="9"/>
  <c r="T313" i="9"/>
  <c r="R313" i="9"/>
  <c r="P313" i="9"/>
  <c r="BI312" i="9"/>
  <c r="BH312" i="9"/>
  <c r="BG312" i="9"/>
  <c r="BF312" i="9"/>
  <c r="T312" i="9"/>
  <c r="R312" i="9"/>
  <c r="P312" i="9"/>
  <c r="BI310" i="9"/>
  <c r="BH310" i="9"/>
  <c r="BG310" i="9"/>
  <c r="BF310" i="9"/>
  <c r="T310" i="9"/>
  <c r="R310" i="9"/>
  <c r="P310" i="9"/>
  <c r="BI309" i="9"/>
  <c r="BH309" i="9"/>
  <c r="BG309" i="9"/>
  <c r="BF309" i="9"/>
  <c r="T309" i="9"/>
  <c r="R309" i="9"/>
  <c r="P309" i="9"/>
  <c r="BI308" i="9"/>
  <c r="BH308" i="9"/>
  <c r="BG308" i="9"/>
  <c r="BF308" i="9"/>
  <c r="T308" i="9"/>
  <c r="R308" i="9"/>
  <c r="P308" i="9"/>
  <c r="BI307" i="9"/>
  <c r="BH307" i="9"/>
  <c r="BG307" i="9"/>
  <c r="BF307" i="9"/>
  <c r="T307" i="9"/>
  <c r="R307" i="9"/>
  <c r="P307" i="9"/>
  <c r="BI306" i="9"/>
  <c r="BH306" i="9"/>
  <c r="BG306" i="9"/>
  <c r="BF306" i="9"/>
  <c r="T306" i="9"/>
  <c r="R306" i="9"/>
  <c r="P306" i="9"/>
  <c r="BI305" i="9"/>
  <c r="BH305" i="9"/>
  <c r="BG305" i="9"/>
  <c r="BF305" i="9"/>
  <c r="T305" i="9"/>
  <c r="R305" i="9"/>
  <c r="P305" i="9"/>
  <c r="BI304" i="9"/>
  <c r="BH304" i="9"/>
  <c r="BG304" i="9"/>
  <c r="BF304" i="9"/>
  <c r="T304" i="9"/>
  <c r="R304" i="9"/>
  <c r="P304" i="9"/>
  <c r="BI303" i="9"/>
  <c r="BH303" i="9"/>
  <c r="BG303" i="9"/>
  <c r="BF303" i="9"/>
  <c r="T303" i="9"/>
  <c r="R303" i="9"/>
  <c r="P303" i="9"/>
  <c r="BI302" i="9"/>
  <c r="BH302" i="9"/>
  <c r="BG302" i="9"/>
  <c r="BF302" i="9"/>
  <c r="T302" i="9"/>
  <c r="R302" i="9"/>
  <c r="P302" i="9"/>
  <c r="BI301" i="9"/>
  <c r="BH301" i="9"/>
  <c r="BG301" i="9"/>
  <c r="BF301" i="9"/>
  <c r="T301" i="9"/>
  <c r="R301" i="9"/>
  <c r="P301" i="9"/>
  <c r="BI300" i="9"/>
  <c r="BH300" i="9"/>
  <c r="BG300" i="9"/>
  <c r="BF300" i="9"/>
  <c r="T300" i="9"/>
  <c r="R300" i="9"/>
  <c r="P300" i="9"/>
  <c r="BI299" i="9"/>
  <c r="BH299" i="9"/>
  <c r="BG299" i="9"/>
  <c r="BF299" i="9"/>
  <c r="T299" i="9"/>
  <c r="R299" i="9"/>
  <c r="P299" i="9"/>
  <c r="BI298" i="9"/>
  <c r="BH298" i="9"/>
  <c r="BG298" i="9"/>
  <c r="BF298" i="9"/>
  <c r="T298" i="9"/>
  <c r="R298" i="9"/>
  <c r="P298" i="9"/>
  <c r="BI297" i="9"/>
  <c r="BH297" i="9"/>
  <c r="BG297" i="9"/>
  <c r="BF297" i="9"/>
  <c r="T297" i="9"/>
  <c r="R297" i="9"/>
  <c r="P297" i="9"/>
  <c r="BI296" i="9"/>
  <c r="BH296" i="9"/>
  <c r="BG296" i="9"/>
  <c r="BF296" i="9"/>
  <c r="T296" i="9"/>
  <c r="R296" i="9"/>
  <c r="P296" i="9"/>
  <c r="BI295" i="9"/>
  <c r="BH295" i="9"/>
  <c r="BG295" i="9"/>
  <c r="BF295" i="9"/>
  <c r="T295" i="9"/>
  <c r="R295" i="9"/>
  <c r="P295" i="9"/>
  <c r="BI294" i="9"/>
  <c r="BH294" i="9"/>
  <c r="BG294" i="9"/>
  <c r="BF294" i="9"/>
  <c r="T294" i="9"/>
  <c r="R294" i="9"/>
  <c r="P294" i="9"/>
  <c r="BI293" i="9"/>
  <c r="BH293" i="9"/>
  <c r="BG293" i="9"/>
  <c r="BF293" i="9"/>
  <c r="T293" i="9"/>
  <c r="R293" i="9"/>
  <c r="P293" i="9"/>
  <c r="BI292" i="9"/>
  <c r="BH292" i="9"/>
  <c r="BG292" i="9"/>
  <c r="BF292" i="9"/>
  <c r="T292" i="9"/>
  <c r="R292" i="9"/>
  <c r="P292" i="9"/>
  <c r="BI291" i="9"/>
  <c r="BH291" i="9"/>
  <c r="BG291" i="9"/>
  <c r="BF291" i="9"/>
  <c r="T291" i="9"/>
  <c r="R291" i="9"/>
  <c r="P291" i="9"/>
  <c r="BI290" i="9"/>
  <c r="BH290" i="9"/>
  <c r="BG290" i="9"/>
  <c r="BF290" i="9"/>
  <c r="T290" i="9"/>
  <c r="R290" i="9"/>
  <c r="P290" i="9"/>
  <c r="BI289" i="9"/>
  <c r="BH289" i="9"/>
  <c r="BG289" i="9"/>
  <c r="BF289" i="9"/>
  <c r="T289" i="9"/>
  <c r="R289" i="9"/>
  <c r="P289" i="9"/>
  <c r="BI288" i="9"/>
  <c r="BH288" i="9"/>
  <c r="BG288" i="9"/>
  <c r="BF288" i="9"/>
  <c r="T288" i="9"/>
  <c r="R288" i="9"/>
  <c r="P288" i="9"/>
  <c r="BI286" i="9"/>
  <c r="BH286" i="9"/>
  <c r="BG286" i="9"/>
  <c r="BF286" i="9"/>
  <c r="T286" i="9"/>
  <c r="R286" i="9"/>
  <c r="P286" i="9"/>
  <c r="BI285" i="9"/>
  <c r="BH285" i="9"/>
  <c r="BG285" i="9"/>
  <c r="BF285" i="9"/>
  <c r="T285" i="9"/>
  <c r="R285" i="9"/>
  <c r="P285" i="9"/>
  <c r="BI284" i="9"/>
  <c r="BH284" i="9"/>
  <c r="BG284" i="9"/>
  <c r="BF284" i="9"/>
  <c r="T284" i="9"/>
  <c r="R284" i="9"/>
  <c r="P284" i="9"/>
  <c r="BI283" i="9"/>
  <c r="BH283" i="9"/>
  <c r="BG283" i="9"/>
  <c r="BF283" i="9"/>
  <c r="T283" i="9"/>
  <c r="R283" i="9"/>
  <c r="P283" i="9"/>
  <c r="BI282" i="9"/>
  <c r="BH282" i="9"/>
  <c r="BG282" i="9"/>
  <c r="BF282" i="9"/>
  <c r="T282" i="9"/>
  <c r="R282" i="9"/>
  <c r="P282" i="9"/>
  <c r="BI280" i="9"/>
  <c r="BH280" i="9"/>
  <c r="BG280" i="9"/>
  <c r="BF280" i="9"/>
  <c r="T280" i="9"/>
  <c r="R280" i="9"/>
  <c r="P280" i="9"/>
  <c r="BI279" i="9"/>
  <c r="BH279" i="9"/>
  <c r="BG279" i="9"/>
  <c r="BF279" i="9"/>
  <c r="T279" i="9"/>
  <c r="R279" i="9"/>
  <c r="P279" i="9"/>
  <c r="BI278" i="9"/>
  <c r="BH278" i="9"/>
  <c r="BG278" i="9"/>
  <c r="BF278" i="9"/>
  <c r="T278" i="9"/>
  <c r="R278" i="9"/>
  <c r="P278" i="9"/>
  <c r="BI277" i="9"/>
  <c r="BH277" i="9"/>
  <c r="BG277" i="9"/>
  <c r="BF277" i="9"/>
  <c r="T277" i="9"/>
  <c r="R277" i="9"/>
  <c r="P277" i="9"/>
  <c r="BI276" i="9"/>
  <c r="BH276" i="9"/>
  <c r="BG276" i="9"/>
  <c r="BF276" i="9"/>
  <c r="T276" i="9"/>
  <c r="R276" i="9"/>
  <c r="P276" i="9"/>
  <c r="BI275" i="9"/>
  <c r="BH275" i="9"/>
  <c r="BG275" i="9"/>
  <c r="BF275" i="9"/>
  <c r="T275" i="9"/>
  <c r="R275" i="9"/>
  <c r="P275" i="9"/>
  <c r="BI274" i="9"/>
  <c r="BH274" i="9"/>
  <c r="BG274" i="9"/>
  <c r="BF274" i="9"/>
  <c r="T274" i="9"/>
  <c r="R274" i="9"/>
  <c r="P274" i="9"/>
  <c r="BI273" i="9"/>
  <c r="BH273" i="9"/>
  <c r="BG273" i="9"/>
  <c r="BF273" i="9"/>
  <c r="T273" i="9"/>
  <c r="R273" i="9"/>
  <c r="P273" i="9"/>
  <c r="BI272" i="9"/>
  <c r="BH272" i="9"/>
  <c r="BG272" i="9"/>
  <c r="BF272" i="9"/>
  <c r="T272" i="9"/>
  <c r="R272" i="9"/>
  <c r="P272" i="9"/>
  <c r="BI270" i="9"/>
  <c r="BH270" i="9"/>
  <c r="BG270" i="9"/>
  <c r="BF270" i="9"/>
  <c r="T270" i="9"/>
  <c r="R270" i="9"/>
  <c r="P270" i="9"/>
  <c r="BI269" i="9"/>
  <c r="BH269" i="9"/>
  <c r="BG269" i="9"/>
  <c r="BF269" i="9"/>
  <c r="T269" i="9"/>
  <c r="R269" i="9"/>
  <c r="P269" i="9"/>
  <c r="BI268" i="9"/>
  <c r="BH268" i="9"/>
  <c r="BG268" i="9"/>
  <c r="BF268" i="9"/>
  <c r="T268" i="9"/>
  <c r="R268" i="9"/>
  <c r="P268" i="9"/>
  <c r="BI267" i="9"/>
  <c r="BH267" i="9"/>
  <c r="BG267" i="9"/>
  <c r="BF267" i="9"/>
  <c r="T267" i="9"/>
  <c r="R267" i="9"/>
  <c r="P267" i="9"/>
  <c r="BI266" i="9"/>
  <c r="BH266" i="9"/>
  <c r="BG266" i="9"/>
  <c r="BF266" i="9"/>
  <c r="T266" i="9"/>
  <c r="R266" i="9"/>
  <c r="P266" i="9"/>
  <c r="BI264" i="9"/>
  <c r="BH264" i="9"/>
  <c r="BG264" i="9"/>
  <c r="BF264" i="9"/>
  <c r="T264" i="9"/>
  <c r="R264" i="9"/>
  <c r="P264" i="9"/>
  <c r="BI263" i="9"/>
  <c r="BH263" i="9"/>
  <c r="BG263" i="9"/>
  <c r="BF263" i="9"/>
  <c r="T263" i="9"/>
  <c r="R263" i="9"/>
  <c r="P263" i="9"/>
  <c r="BI262" i="9"/>
  <c r="BH262" i="9"/>
  <c r="BG262" i="9"/>
  <c r="BF262" i="9"/>
  <c r="T262" i="9"/>
  <c r="R262" i="9"/>
  <c r="P262" i="9"/>
  <c r="BI261" i="9"/>
  <c r="BH261" i="9"/>
  <c r="BG261" i="9"/>
  <c r="BF261" i="9"/>
  <c r="T261" i="9"/>
  <c r="R261" i="9"/>
  <c r="P261" i="9"/>
  <c r="BI260" i="9"/>
  <c r="BH260" i="9"/>
  <c r="BG260" i="9"/>
  <c r="BF260" i="9"/>
  <c r="T260" i="9"/>
  <c r="R260" i="9"/>
  <c r="P260" i="9"/>
  <c r="BI259" i="9"/>
  <c r="BH259" i="9"/>
  <c r="BG259" i="9"/>
  <c r="BF259" i="9"/>
  <c r="T259" i="9"/>
  <c r="R259" i="9"/>
  <c r="P259" i="9"/>
  <c r="BI258" i="9"/>
  <c r="BH258" i="9"/>
  <c r="BG258" i="9"/>
  <c r="BF258" i="9"/>
  <c r="T258" i="9"/>
  <c r="R258" i="9"/>
  <c r="P258" i="9"/>
  <c r="BI257" i="9"/>
  <c r="BH257" i="9"/>
  <c r="BG257" i="9"/>
  <c r="BF257" i="9"/>
  <c r="T257" i="9"/>
  <c r="R257" i="9"/>
  <c r="P257" i="9"/>
  <c r="BI256" i="9"/>
  <c r="BH256" i="9"/>
  <c r="BG256" i="9"/>
  <c r="BF256" i="9"/>
  <c r="T256" i="9"/>
  <c r="R256" i="9"/>
  <c r="P256" i="9"/>
  <c r="BI255" i="9"/>
  <c r="BH255" i="9"/>
  <c r="BG255" i="9"/>
  <c r="BF255" i="9"/>
  <c r="T255" i="9"/>
  <c r="R255" i="9"/>
  <c r="P255" i="9"/>
  <c r="BI254" i="9"/>
  <c r="BH254" i="9"/>
  <c r="BG254" i="9"/>
  <c r="BF254" i="9"/>
  <c r="T254" i="9"/>
  <c r="R254" i="9"/>
  <c r="P254" i="9"/>
  <c r="BI253" i="9"/>
  <c r="BH253" i="9"/>
  <c r="BG253" i="9"/>
  <c r="BF253" i="9"/>
  <c r="T253" i="9"/>
  <c r="R253" i="9"/>
  <c r="P253" i="9"/>
  <c r="BI252" i="9"/>
  <c r="BH252" i="9"/>
  <c r="BG252" i="9"/>
  <c r="BF252" i="9"/>
  <c r="T252" i="9"/>
  <c r="R252" i="9"/>
  <c r="P252" i="9"/>
  <c r="BI251" i="9"/>
  <c r="BH251" i="9"/>
  <c r="BG251" i="9"/>
  <c r="BF251" i="9"/>
  <c r="T251" i="9"/>
  <c r="R251" i="9"/>
  <c r="P251" i="9"/>
  <c r="BI250" i="9"/>
  <c r="BH250" i="9"/>
  <c r="BG250" i="9"/>
  <c r="BF250" i="9"/>
  <c r="T250" i="9"/>
  <c r="R250" i="9"/>
  <c r="P250" i="9"/>
  <c r="BI249" i="9"/>
  <c r="BH249" i="9"/>
  <c r="BG249" i="9"/>
  <c r="BF249" i="9"/>
  <c r="T249" i="9"/>
  <c r="R249" i="9"/>
  <c r="P249" i="9"/>
  <c r="BI248" i="9"/>
  <c r="BH248" i="9"/>
  <c r="BG248" i="9"/>
  <c r="BF248" i="9"/>
  <c r="T248" i="9"/>
  <c r="R248" i="9"/>
  <c r="P248" i="9"/>
  <c r="BI247" i="9"/>
  <c r="BH247" i="9"/>
  <c r="BG247" i="9"/>
  <c r="BF247" i="9"/>
  <c r="T247" i="9"/>
  <c r="R247" i="9"/>
  <c r="P247" i="9"/>
  <c r="BI246" i="9"/>
  <c r="BH246" i="9"/>
  <c r="BG246" i="9"/>
  <c r="BF246" i="9"/>
  <c r="T246" i="9"/>
  <c r="R246" i="9"/>
  <c r="P246" i="9"/>
  <c r="BI245" i="9"/>
  <c r="BH245" i="9"/>
  <c r="BG245" i="9"/>
  <c r="BF245" i="9"/>
  <c r="T245" i="9"/>
  <c r="R245" i="9"/>
  <c r="P245" i="9"/>
  <c r="BI244" i="9"/>
  <c r="BH244" i="9"/>
  <c r="BG244" i="9"/>
  <c r="BF244" i="9"/>
  <c r="T244" i="9"/>
  <c r="R244" i="9"/>
  <c r="P244" i="9"/>
  <c r="BI242" i="9"/>
  <c r="BH242" i="9"/>
  <c r="BG242" i="9"/>
  <c r="BF242" i="9"/>
  <c r="T242" i="9"/>
  <c r="R242" i="9"/>
  <c r="P242" i="9"/>
  <c r="BI241" i="9"/>
  <c r="BH241" i="9"/>
  <c r="BG241" i="9"/>
  <c r="BF241" i="9"/>
  <c r="T241" i="9"/>
  <c r="R241" i="9"/>
  <c r="P241" i="9"/>
  <c r="BI240" i="9"/>
  <c r="BH240" i="9"/>
  <c r="BG240" i="9"/>
  <c r="BF240" i="9"/>
  <c r="T240" i="9"/>
  <c r="R240" i="9"/>
  <c r="P240" i="9"/>
  <c r="BI239" i="9"/>
  <c r="BH239" i="9"/>
  <c r="BG239" i="9"/>
  <c r="BF239" i="9"/>
  <c r="T239" i="9"/>
  <c r="R239" i="9"/>
  <c r="P239" i="9"/>
  <c r="BI238" i="9"/>
  <c r="BH238" i="9"/>
  <c r="BG238" i="9"/>
  <c r="BF238" i="9"/>
  <c r="T238" i="9"/>
  <c r="R238" i="9"/>
  <c r="P238" i="9"/>
  <c r="BI237" i="9"/>
  <c r="BH237" i="9"/>
  <c r="BG237" i="9"/>
  <c r="BF237" i="9"/>
  <c r="T237" i="9"/>
  <c r="R237" i="9"/>
  <c r="P237" i="9"/>
  <c r="BI236" i="9"/>
  <c r="BH236" i="9"/>
  <c r="BG236" i="9"/>
  <c r="BF236" i="9"/>
  <c r="T236" i="9"/>
  <c r="R236" i="9"/>
  <c r="P236" i="9"/>
  <c r="BI235" i="9"/>
  <c r="BH235" i="9"/>
  <c r="BG235" i="9"/>
  <c r="BF235" i="9"/>
  <c r="T235" i="9"/>
  <c r="R235" i="9"/>
  <c r="P235" i="9"/>
  <c r="BI234" i="9"/>
  <c r="BH234" i="9"/>
  <c r="BG234" i="9"/>
  <c r="BF234" i="9"/>
  <c r="T234" i="9"/>
  <c r="R234" i="9"/>
  <c r="P234" i="9"/>
  <c r="BI233" i="9"/>
  <c r="BH233" i="9"/>
  <c r="BG233" i="9"/>
  <c r="BF233" i="9"/>
  <c r="T233" i="9"/>
  <c r="R233" i="9"/>
  <c r="P233" i="9"/>
  <c r="BI232" i="9"/>
  <c r="BH232" i="9"/>
  <c r="BG232" i="9"/>
  <c r="BF232" i="9"/>
  <c r="T232" i="9"/>
  <c r="R232" i="9"/>
  <c r="P232" i="9"/>
  <c r="BI230" i="9"/>
  <c r="BH230" i="9"/>
  <c r="BG230" i="9"/>
  <c r="BF230" i="9"/>
  <c r="T230" i="9"/>
  <c r="R230" i="9"/>
  <c r="P230" i="9"/>
  <c r="BI229" i="9"/>
  <c r="BH229" i="9"/>
  <c r="BG229" i="9"/>
  <c r="BF229" i="9"/>
  <c r="T229" i="9"/>
  <c r="R229" i="9"/>
  <c r="P229" i="9"/>
  <c r="BI228" i="9"/>
  <c r="BH228" i="9"/>
  <c r="BG228" i="9"/>
  <c r="BF228" i="9"/>
  <c r="T228" i="9"/>
  <c r="R228" i="9"/>
  <c r="P228" i="9"/>
  <c r="BI227" i="9"/>
  <c r="BH227" i="9"/>
  <c r="BG227" i="9"/>
  <c r="BF227" i="9"/>
  <c r="T227" i="9"/>
  <c r="R227" i="9"/>
  <c r="P227" i="9"/>
  <c r="BI226" i="9"/>
  <c r="BH226" i="9"/>
  <c r="BG226" i="9"/>
  <c r="BF226" i="9"/>
  <c r="T226" i="9"/>
  <c r="R226" i="9"/>
  <c r="P226" i="9"/>
  <c r="BI225" i="9"/>
  <c r="BH225" i="9"/>
  <c r="BG225" i="9"/>
  <c r="BF225" i="9"/>
  <c r="T225" i="9"/>
  <c r="R225" i="9"/>
  <c r="P225" i="9"/>
  <c r="BI224" i="9"/>
  <c r="BH224" i="9"/>
  <c r="BG224" i="9"/>
  <c r="BF224" i="9"/>
  <c r="T224" i="9"/>
  <c r="R224" i="9"/>
  <c r="P224" i="9"/>
  <c r="BI223" i="9"/>
  <c r="BH223" i="9"/>
  <c r="BG223" i="9"/>
  <c r="BF223" i="9"/>
  <c r="T223" i="9"/>
  <c r="R223" i="9"/>
  <c r="P223" i="9"/>
  <c r="BI222" i="9"/>
  <c r="BH222" i="9"/>
  <c r="BG222" i="9"/>
  <c r="BF222" i="9"/>
  <c r="T222" i="9"/>
  <c r="R222" i="9"/>
  <c r="P222" i="9"/>
  <c r="BI221" i="9"/>
  <c r="BH221" i="9"/>
  <c r="BG221" i="9"/>
  <c r="BF221" i="9"/>
  <c r="T221" i="9"/>
  <c r="R221" i="9"/>
  <c r="P221" i="9"/>
  <c r="BI219" i="9"/>
  <c r="BH219" i="9"/>
  <c r="BG219" i="9"/>
  <c r="BF219" i="9"/>
  <c r="T219" i="9"/>
  <c r="R219" i="9"/>
  <c r="P219" i="9"/>
  <c r="BI218" i="9"/>
  <c r="BH218" i="9"/>
  <c r="BG218" i="9"/>
  <c r="BF218" i="9"/>
  <c r="T218" i="9"/>
  <c r="R218" i="9"/>
  <c r="P218" i="9"/>
  <c r="BI217" i="9"/>
  <c r="BH217" i="9"/>
  <c r="BG217" i="9"/>
  <c r="BF217" i="9"/>
  <c r="T217" i="9"/>
  <c r="R217" i="9"/>
  <c r="P217" i="9"/>
  <c r="BI214" i="9"/>
  <c r="BH214" i="9"/>
  <c r="BG214" i="9"/>
  <c r="BF214" i="9"/>
  <c r="T214" i="9"/>
  <c r="T213" i="9" s="1"/>
  <c r="R214" i="9"/>
  <c r="R213" i="9" s="1"/>
  <c r="P214" i="9"/>
  <c r="P213" i="9" s="1"/>
  <c r="BI212" i="9"/>
  <c r="BH212" i="9"/>
  <c r="BG212" i="9"/>
  <c r="BF212" i="9"/>
  <c r="T212" i="9"/>
  <c r="R212" i="9"/>
  <c r="P212" i="9"/>
  <c r="BI211" i="9"/>
  <c r="BH211" i="9"/>
  <c r="BG211" i="9"/>
  <c r="BF211" i="9"/>
  <c r="T211" i="9"/>
  <c r="R211" i="9"/>
  <c r="P211" i="9"/>
  <c r="BI210" i="9"/>
  <c r="BH210" i="9"/>
  <c r="BG210" i="9"/>
  <c r="BF210" i="9"/>
  <c r="T210" i="9"/>
  <c r="R210" i="9"/>
  <c r="P210" i="9"/>
  <c r="BI209" i="9"/>
  <c r="BH209" i="9"/>
  <c r="BG209" i="9"/>
  <c r="BF209" i="9"/>
  <c r="T209" i="9"/>
  <c r="R209" i="9"/>
  <c r="P209" i="9"/>
  <c r="BI208" i="9"/>
  <c r="BH208" i="9"/>
  <c r="BG208" i="9"/>
  <c r="BF208" i="9"/>
  <c r="T208" i="9"/>
  <c r="R208" i="9"/>
  <c r="P208" i="9"/>
  <c r="BI207" i="9"/>
  <c r="BH207" i="9"/>
  <c r="BG207" i="9"/>
  <c r="BF207" i="9"/>
  <c r="T207" i="9"/>
  <c r="R207" i="9"/>
  <c r="P207" i="9"/>
  <c r="BI206" i="9"/>
  <c r="BH206" i="9"/>
  <c r="BG206" i="9"/>
  <c r="BF206" i="9"/>
  <c r="T206" i="9"/>
  <c r="R206" i="9"/>
  <c r="P206" i="9"/>
  <c r="BI205" i="9"/>
  <c r="BH205" i="9"/>
  <c r="BG205" i="9"/>
  <c r="BF205" i="9"/>
  <c r="T205" i="9"/>
  <c r="R205" i="9"/>
  <c r="P205" i="9"/>
  <c r="BI204" i="9"/>
  <c r="BH204" i="9"/>
  <c r="BG204" i="9"/>
  <c r="BF204" i="9"/>
  <c r="T204" i="9"/>
  <c r="R204" i="9"/>
  <c r="P204" i="9"/>
  <c r="BI203" i="9"/>
  <c r="BH203" i="9"/>
  <c r="BG203" i="9"/>
  <c r="BF203" i="9"/>
  <c r="T203" i="9"/>
  <c r="R203" i="9"/>
  <c r="P203" i="9"/>
  <c r="BI202" i="9"/>
  <c r="BH202" i="9"/>
  <c r="BG202" i="9"/>
  <c r="BF202" i="9"/>
  <c r="T202" i="9"/>
  <c r="R202" i="9"/>
  <c r="P202" i="9"/>
  <c r="BI201" i="9"/>
  <c r="BH201" i="9"/>
  <c r="BG201" i="9"/>
  <c r="BF201" i="9"/>
  <c r="T201" i="9"/>
  <c r="R201" i="9"/>
  <c r="P201" i="9"/>
  <c r="BI200" i="9"/>
  <c r="BH200" i="9"/>
  <c r="BG200" i="9"/>
  <c r="BF200" i="9"/>
  <c r="T200" i="9"/>
  <c r="R200" i="9"/>
  <c r="P200" i="9"/>
  <c r="BI199" i="9"/>
  <c r="BH199" i="9"/>
  <c r="BG199" i="9"/>
  <c r="BF199" i="9"/>
  <c r="T199" i="9"/>
  <c r="R199" i="9"/>
  <c r="P199" i="9"/>
  <c r="BI198" i="9"/>
  <c r="BH198" i="9"/>
  <c r="BG198" i="9"/>
  <c r="BF198" i="9"/>
  <c r="T198" i="9"/>
  <c r="R198" i="9"/>
  <c r="P198" i="9"/>
  <c r="BI197" i="9"/>
  <c r="BH197" i="9"/>
  <c r="BG197" i="9"/>
  <c r="BF197" i="9"/>
  <c r="T197" i="9"/>
  <c r="R197" i="9"/>
  <c r="P197" i="9"/>
  <c r="BI195" i="9"/>
  <c r="BH195" i="9"/>
  <c r="BG195" i="9"/>
  <c r="BF195" i="9"/>
  <c r="T195" i="9"/>
  <c r="R195" i="9"/>
  <c r="P195" i="9"/>
  <c r="BI194" i="9"/>
  <c r="BH194" i="9"/>
  <c r="BG194" i="9"/>
  <c r="BF194" i="9"/>
  <c r="T194" i="9"/>
  <c r="R194" i="9"/>
  <c r="P194" i="9"/>
  <c r="BI193" i="9"/>
  <c r="BH193" i="9"/>
  <c r="BG193" i="9"/>
  <c r="BF193" i="9"/>
  <c r="T193" i="9"/>
  <c r="R193" i="9"/>
  <c r="P193" i="9"/>
  <c r="BI192" i="9"/>
  <c r="BH192" i="9"/>
  <c r="BG192" i="9"/>
  <c r="BF192" i="9"/>
  <c r="T192" i="9"/>
  <c r="R192" i="9"/>
  <c r="P192" i="9"/>
  <c r="BI191" i="9"/>
  <c r="BH191" i="9"/>
  <c r="BG191" i="9"/>
  <c r="BF191" i="9"/>
  <c r="T191" i="9"/>
  <c r="R191" i="9"/>
  <c r="P191" i="9"/>
  <c r="BI190" i="9"/>
  <c r="BH190" i="9"/>
  <c r="BG190" i="9"/>
  <c r="BF190" i="9"/>
  <c r="T190" i="9"/>
  <c r="R190" i="9"/>
  <c r="P190" i="9"/>
  <c r="BI189" i="9"/>
  <c r="BH189" i="9"/>
  <c r="BG189" i="9"/>
  <c r="BF189" i="9"/>
  <c r="T189" i="9"/>
  <c r="R189" i="9"/>
  <c r="P189" i="9"/>
  <c r="BI188" i="9"/>
  <c r="BH188" i="9"/>
  <c r="BG188" i="9"/>
  <c r="BF188" i="9"/>
  <c r="T188" i="9"/>
  <c r="R188" i="9"/>
  <c r="P188" i="9"/>
  <c r="BI187" i="9"/>
  <c r="BH187" i="9"/>
  <c r="BG187" i="9"/>
  <c r="BF187" i="9"/>
  <c r="T187" i="9"/>
  <c r="R187" i="9"/>
  <c r="P187" i="9"/>
  <c r="BI186" i="9"/>
  <c r="BH186" i="9"/>
  <c r="BG186" i="9"/>
  <c r="BF186" i="9"/>
  <c r="T186" i="9"/>
  <c r="R186" i="9"/>
  <c r="P186" i="9"/>
  <c r="BI185" i="9"/>
  <c r="BH185" i="9"/>
  <c r="BG185" i="9"/>
  <c r="BF185" i="9"/>
  <c r="T185" i="9"/>
  <c r="R185" i="9"/>
  <c r="P185" i="9"/>
  <c r="BI184" i="9"/>
  <c r="BH184" i="9"/>
  <c r="BG184" i="9"/>
  <c r="BF184" i="9"/>
  <c r="T184" i="9"/>
  <c r="R184" i="9"/>
  <c r="P184" i="9"/>
  <c r="BI183" i="9"/>
  <c r="BH183" i="9"/>
  <c r="BG183" i="9"/>
  <c r="BF183" i="9"/>
  <c r="T183" i="9"/>
  <c r="R183" i="9"/>
  <c r="P183" i="9"/>
  <c r="BI182" i="9"/>
  <c r="BH182" i="9"/>
  <c r="BG182" i="9"/>
  <c r="BF182" i="9"/>
  <c r="T182" i="9"/>
  <c r="R182" i="9"/>
  <c r="P182" i="9"/>
  <c r="BI180" i="9"/>
  <c r="BH180" i="9"/>
  <c r="BG180" i="9"/>
  <c r="BF180" i="9"/>
  <c r="T180" i="9"/>
  <c r="R180" i="9"/>
  <c r="P180" i="9"/>
  <c r="BI179" i="9"/>
  <c r="BH179" i="9"/>
  <c r="BG179" i="9"/>
  <c r="BF179" i="9"/>
  <c r="T179" i="9"/>
  <c r="R179" i="9"/>
  <c r="P179" i="9"/>
  <c r="BI178" i="9"/>
  <c r="BH178" i="9"/>
  <c r="BG178" i="9"/>
  <c r="BF178" i="9"/>
  <c r="T178" i="9"/>
  <c r="R178" i="9"/>
  <c r="P178" i="9"/>
  <c r="BI177" i="9"/>
  <c r="BH177" i="9"/>
  <c r="BG177" i="9"/>
  <c r="BF177" i="9"/>
  <c r="T177" i="9"/>
  <c r="R177" i="9"/>
  <c r="P177" i="9"/>
  <c r="BI176" i="9"/>
  <c r="BH176" i="9"/>
  <c r="BG176" i="9"/>
  <c r="BF176" i="9"/>
  <c r="T176" i="9"/>
  <c r="R176" i="9"/>
  <c r="P176" i="9"/>
  <c r="BI175" i="9"/>
  <c r="BH175" i="9"/>
  <c r="BG175" i="9"/>
  <c r="BF175" i="9"/>
  <c r="T175" i="9"/>
  <c r="R175" i="9"/>
  <c r="P175" i="9"/>
  <c r="BI174" i="9"/>
  <c r="BH174" i="9"/>
  <c r="BG174" i="9"/>
  <c r="BF174" i="9"/>
  <c r="T174" i="9"/>
  <c r="R174" i="9"/>
  <c r="P174" i="9"/>
  <c r="BI173" i="9"/>
  <c r="BH173" i="9"/>
  <c r="BG173" i="9"/>
  <c r="BF173" i="9"/>
  <c r="T173" i="9"/>
  <c r="R173" i="9"/>
  <c r="P173" i="9"/>
  <c r="BI172" i="9"/>
  <c r="BH172" i="9"/>
  <c r="BG172" i="9"/>
  <c r="BF172" i="9"/>
  <c r="T172" i="9"/>
  <c r="R172" i="9"/>
  <c r="P172" i="9"/>
  <c r="BI171" i="9"/>
  <c r="BH171" i="9"/>
  <c r="BG171" i="9"/>
  <c r="BF171" i="9"/>
  <c r="T171" i="9"/>
  <c r="R171" i="9"/>
  <c r="P171" i="9"/>
  <c r="BI170" i="9"/>
  <c r="BH170" i="9"/>
  <c r="BG170" i="9"/>
  <c r="BF170" i="9"/>
  <c r="T170" i="9"/>
  <c r="R170" i="9"/>
  <c r="P170" i="9"/>
  <c r="BI169" i="9"/>
  <c r="BH169" i="9"/>
  <c r="BG169" i="9"/>
  <c r="BF169" i="9"/>
  <c r="T169" i="9"/>
  <c r="R169" i="9"/>
  <c r="P169" i="9"/>
  <c r="BI168" i="9"/>
  <c r="BH168" i="9"/>
  <c r="BG168" i="9"/>
  <c r="BF168" i="9"/>
  <c r="T168" i="9"/>
  <c r="R168" i="9"/>
  <c r="P168" i="9"/>
  <c r="BI167" i="9"/>
  <c r="BH167" i="9"/>
  <c r="BG167" i="9"/>
  <c r="BF167" i="9"/>
  <c r="T167" i="9"/>
  <c r="R167" i="9"/>
  <c r="P167" i="9"/>
  <c r="BI166" i="9"/>
  <c r="BH166" i="9"/>
  <c r="BG166" i="9"/>
  <c r="BF166" i="9"/>
  <c r="T166" i="9"/>
  <c r="R166" i="9"/>
  <c r="P166" i="9"/>
  <c r="BI165" i="9"/>
  <c r="BH165" i="9"/>
  <c r="BG165" i="9"/>
  <c r="BF165" i="9"/>
  <c r="T165" i="9"/>
  <c r="R165" i="9"/>
  <c r="P165" i="9"/>
  <c r="BI164" i="9"/>
  <c r="BH164" i="9"/>
  <c r="BG164" i="9"/>
  <c r="BF164" i="9"/>
  <c r="T164" i="9"/>
  <c r="R164" i="9"/>
  <c r="P164" i="9"/>
  <c r="BI163" i="9"/>
  <c r="BH163" i="9"/>
  <c r="BG163" i="9"/>
  <c r="BF163" i="9"/>
  <c r="T163" i="9"/>
  <c r="R163" i="9"/>
  <c r="P163" i="9"/>
  <c r="BI162" i="9"/>
  <c r="BH162" i="9"/>
  <c r="BG162" i="9"/>
  <c r="BF162" i="9"/>
  <c r="T162" i="9"/>
  <c r="R162" i="9"/>
  <c r="P162" i="9"/>
  <c r="BI161" i="9"/>
  <c r="BH161" i="9"/>
  <c r="BG161" i="9"/>
  <c r="BF161" i="9"/>
  <c r="T161" i="9"/>
  <c r="R161" i="9"/>
  <c r="P161" i="9"/>
  <c r="BI160" i="9"/>
  <c r="BH160" i="9"/>
  <c r="BG160" i="9"/>
  <c r="BF160" i="9"/>
  <c r="T160" i="9"/>
  <c r="R160" i="9"/>
  <c r="P160" i="9"/>
  <c r="BI159" i="9"/>
  <c r="BH159" i="9"/>
  <c r="BG159" i="9"/>
  <c r="BF159" i="9"/>
  <c r="T159" i="9"/>
  <c r="R159" i="9"/>
  <c r="P159" i="9"/>
  <c r="BI157" i="9"/>
  <c r="BH157" i="9"/>
  <c r="BG157" i="9"/>
  <c r="BF157" i="9"/>
  <c r="T157" i="9"/>
  <c r="R157" i="9"/>
  <c r="P157" i="9"/>
  <c r="BI156" i="9"/>
  <c r="BH156" i="9"/>
  <c r="BG156" i="9"/>
  <c r="BF156" i="9"/>
  <c r="T156" i="9"/>
  <c r="R156" i="9"/>
  <c r="P156" i="9"/>
  <c r="BI155" i="9"/>
  <c r="BH155" i="9"/>
  <c r="BG155" i="9"/>
  <c r="BF155" i="9"/>
  <c r="T155" i="9"/>
  <c r="R155" i="9"/>
  <c r="P155" i="9"/>
  <c r="BI154" i="9"/>
  <c r="BH154" i="9"/>
  <c r="BG154" i="9"/>
  <c r="BF154" i="9"/>
  <c r="T154" i="9"/>
  <c r="R154" i="9"/>
  <c r="P154" i="9"/>
  <c r="BI153" i="9"/>
  <c r="BH153" i="9"/>
  <c r="BG153" i="9"/>
  <c r="BF153" i="9"/>
  <c r="T153" i="9"/>
  <c r="R153" i="9"/>
  <c r="P153" i="9"/>
  <c r="BI152" i="9"/>
  <c r="BH152" i="9"/>
  <c r="BG152" i="9"/>
  <c r="BF152" i="9"/>
  <c r="T152" i="9"/>
  <c r="R152" i="9"/>
  <c r="P152" i="9"/>
  <c r="BI151" i="9"/>
  <c r="BH151" i="9"/>
  <c r="BG151" i="9"/>
  <c r="BF151" i="9"/>
  <c r="T151" i="9"/>
  <c r="R151" i="9"/>
  <c r="P151" i="9"/>
  <c r="BI150" i="9"/>
  <c r="BH150" i="9"/>
  <c r="BG150" i="9"/>
  <c r="BF150" i="9"/>
  <c r="T150" i="9"/>
  <c r="R150" i="9"/>
  <c r="P150" i="9"/>
  <c r="BI149" i="9"/>
  <c r="BH149" i="9"/>
  <c r="BG149" i="9"/>
  <c r="BF149" i="9"/>
  <c r="T149" i="9"/>
  <c r="R149" i="9"/>
  <c r="P149" i="9"/>
  <c r="BI148" i="9"/>
  <c r="BH148" i="9"/>
  <c r="BG148" i="9"/>
  <c r="BF148" i="9"/>
  <c r="T148" i="9"/>
  <c r="R148" i="9"/>
  <c r="P148" i="9"/>
  <c r="BI147" i="9"/>
  <c r="BH147" i="9"/>
  <c r="BG147" i="9"/>
  <c r="BF147" i="9"/>
  <c r="T147" i="9"/>
  <c r="R147" i="9"/>
  <c r="P147" i="9"/>
  <c r="BI146" i="9"/>
  <c r="BH146" i="9"/>
  <c r="BG146" i="9"/>
  <c r="BF146" i="9"/>
  <c r="T146" i="9"/>
  <c r="R146" i="9"/>
  <c r="P146" i="9"/>
  <c r="J140" i="9"/>
  <c r="J139" i="9"/>
  <c r="F139" i="9"/>
  <c r="F137" i="9"/>
  <c r="E135" i="9"/>
  <c r="BI122" i="9"/>
  <c r="BH122" i="9"/>
  <c r="BG122" i="9"/>
  <c r="BF122" i="9"/>
  <c r="BI121" i="9"/>
  <c r="BH121" i="9"/>
  <c r="BG121" i="9"/>
  <c r="BF121" i="9"/>
  <c r="BE121" i="9"/>
  <c r="BI120" i="9"/>
  <c r="BH120" i="9"/>
  <c r="BG120" i="9"/>
  <c r="BF120" i="9"/>
  <c r="BE120" i="9"/>
  <c r="BI119" i="9"/>
  <c r="BH119" i="9"/>
  <c r="BG119" i="9"/>
  <c r="BF119" i="9"/>
  <c r="BE119" i="9"/>
  <c r="BI118" i="9"/>
  <c r="BH118" i="9"/>
  <c r="BG118" i="9"/>
  <c r="BF118" i="9"/>
  <c r="BE118" i="9"/>
  <c r="BI117" i="9"/>
  <c r="BH117" i="9"/>
  <c r="BG117" i="9"/>
  <c r="BF117" i="9"/>
  <c r="BE117" i="9"/>
  <c r="J92" i="9"/>
  <c r="J91" i="9"/>
  <c r="F91" i="9"/>
  <c r="F89" i="9"/>
  <c r="E87" i="9"/>
  <c r="J18" i="9"/>
  <c r="E18" i="9"/>
  <c r="F92" i="9" s="1"/>
  <c r="J17" i="9"/>
  <c r="J12" i="9"/>
  <c r="J89" i="9" s="1"/>
  <c r="E7" i="9"/>
  <c r="E133" i="9" s="1"/>
  <c r="J39" i="8"/>
  <c r="J38" i="8"/>
  <c r="AY101" i="1"/>
  <c r="J37" i="8"/>
  <c r="AX101" i="1" s="1"/>
  <c r="BI423" i="8"/>
  <c r="BH423" i="8"/>
  <c r="BG423" i="8"/>
  <c r="BF423" i="8"/>
  <c r="T423" i="8"/>
  <c r="R423" i="8"/>
  <c r="P423" i="8"/>
  <c r="BI422" i="8"/>
  <c r="BH422" i="8"/>
  <c r="BG422" i="8"/>
  <c r="BF422" i="8"/>
  <c r="T422" i="8"/>
  <c r="R422" i="8"/>
  <c r="P422" i="8"/>
  <c r="BI421" i="8"/>
  <c r="BH421" i="8"/>
  <c r="BG421" i="8"/>
  <c r="BF421" i="8"/>
  <c r="T421" i="8"/>
  <c r="R421" i="8"/>
  <c r="P421" i="8"/>
  <c r="BI420" i="8"/>
  <c r="BH420" i="8"/>
  <c r="BG420" i="8"/>
  <c r="BF420" i="8"/>
  <c r="T420" i="8"/>
  <c r="R420" i="8"/>
  <c r="P420" i="8"/>
  <c r="BI419" i="8"/>
  <c r="BH419" i="8"/>
  <c r="BG419" i="8"/>
  <c r="BF419" i="8"/>
  <c r="T419" i="8"/>
  <c r="R419" i="8"/>
  <c r="P419" i="8"/>
  <c r="BI418" i="8"/>
  <c r="BH418" i="8"/>
  <c r="BG418" i="8"/>
  <c r="BF418" i="8"/>
  <c r="T418" i="8"/>
  <c r="R418" i="8"/>
  <c r="P418" i="8"/>
  <c r="BI417" i="8"/>
  <c r="BH417" i="8"/>
  <c r="BG417" i="8"/>
  <c r="BF417" i="8"/>
  <c r="T417" i="8"/>
  <c r="R417" i="8"/>
  <c r="P417" i="8"/>
  <c r="BI416" i="8"/>
  <c r="BH416" i="8"/>
  <c r="BG416" i="8"/>
  <c r="BF416" i="8"/>
  <c r="T416" i="8"/>
  <c r="R416" i="8"/>
  <c r="P416" i="8"/>
  <c r="BI415" i="8"/>
  <c r="BH415" i="8"/>
  <c r="BG415" i="8"/>
  <c r="BF415" i="8"/>
  <c r="T415" i="8"/>
  <c r="R415" i="8"/>
  <c r="P415" i="8"/>
  <c r="BI414" i="8"/>
  <c r="BH414" i="8"/>
  <c r="BG414" i="8"/>
  <c r="BF414" i="8"/>
  <c r="T414" i="8"/>
  <c r="R414" i="8"/>
  <c r="P414" i="8"/>
  <c r="BI413" i="8"/>
  <c r="BH413" i="8"/>
  <c r="BG413" i="8"/>
  <c r="BF413" i="8"/>
  <c r="T413" i="8"/>
  <c r="R413" i="8"/>
  <c r="P413" i="8"/>
  <c r="BI411" i="8"/>
  <c r="BH411" i="8"/>
  <c r="BG411" i="8"/>
  <c r="BF411" i="8"/>
  <c r="T411" i="8"/>
  <c r="R411" i="8"/>
  <c r="P411" i="8"/>
  <c r="BI410" i="8"/>
  <c r="BH410" i="8"/>
  <c r="BG410" i="8"/>
  <c r="BF410" i="8"/>
  <c r="T410" i="8"/>
  <c r="R410" i="8"/>
  <c r="P410" i="8"/>
  <c r="BI409" i="8"/>
  <c r="BH409" i="8"/>
  <c r="BG409" i="8"/>
  <c r="BF409" i="8"/>
  <c r="T409" i="8"/>
  <c r="R409" i="8"/>
  <c r="P409" i="8"/>
  <c r="BI407" i="8"/>
  <c r="BH407" i="8"/>
  <c r="BG407" i="8"/>
  <c r="BF407" i="8"/>
  <c r="T407" i="8"/>
  <c r="R407" i="8"/>
  <c r="P407" i="8"/>
  <c r="BI406" i="8"/>
  <c r="BH406" i="8"/>
  <c r="BG406" i="8"/>
  <c r="BF406" i="8"/>
  <c r="T406" i="8"/>
  <c r="R406" i="8"/>
  <c r="P406" i="8"/>
  <c r="BI405" i="8"/>
  <c r="BH405" i="8"/>
  <c r="BG405" i="8"/>
  <c r="BF405" i="8"/>
  <c r="T405" i="8"/>
  <c r="R405" i="8"/>
  <c r="P405" i="8"/>
  <c r="BI404" i="8"/>
  <c r="BH404" i="8"/>
  <c r="BG404" i="8"/>
  <c r="BF404" i="8"/>
  <c r="T404" i="8"/>
  <c r="R404" i="8"/>
  <c r="P404" i="8"/>
  <c r="BI403" i="8"/>
  <c r="BH403" i="8"/>
  <c r="BG403" i="8"/>
  <c r="BF403" i="8"/>
  <c r="T403" i="8"/>
  <c r="R403" i="8"/>
  <c r="P403" i="8"/>
  <c r="BI402" i="8"/>
  <c r="BH402" i="8"/>
  <c r="BG402" i="8"/>
  <c r="BF402" i="8"/>
  <c r="T402" i="8"/>
  <c r="R402" i="8"/>
  <c r="P402" i="8"/>
  <c r="BI401" i="8"/>
  <c r="BH401" i="8"/>
  <c r="BG401" i="8"/>
  <c r="BF401" i="8"/>
  <c r="T401" i="8"/>
  <c r="R401" i="8"/>
  <c r="P401" i="8"/>
  <c r="BI400" i="8"/>
  <c r="BH400" i="8"/>
  <c r="BG400" i="8"/>
  <c r="BF400" i="8"/>
  <c r="T400" i="8"/>
  <c r="R400" i="8"/>
  <c r="P400" i="8"/>
  <c r="BI399" i="8"/>
  <c r="BH399" i="8"/>
  <c r="BG399" i="8"/>
  <c r="BF399" i="8"/>
  <c r="T399" i="8"/>
  <c r="R399" i="8"/>
  <c r="P399" i="8"/>
  <c r="BI398" i="8"/>
  <c r="BH398" i="8"/>
  <c r="BG398" i="8"/>
  <c r="BF398" i="8"/>
  <c r="T398" i="8"/>
  <c r="R398" i="8"/>
  <c r="P398" i="8"/>
  <c r="BI397" i="8"/>
  <c r="BH397" i="8"/>
  <c r="BG397" i="8"/>
  <c r="BF397" i="8"/>
  <c r="T397" i="8"/>
  <c r="R397" i="8"/>
  <c r="P397" i="8"/>
  <c r="BI396" i="8"/>
  <c r="BH396" i="8"/>
  <c r="BG396" i="8"/>
  <c r="BF396" i="8"/>
  <c r="T396" i="8"/>
  <c r="R396" i="8"/>
  <c r="P396" i="8"/>
  <c r="BI394" i="8"/>
  <c r="BH394" i="8"/>
  <c r="BG394" i="8"/>
  <c r="BF394" i="8"/>
  <c r="T394" i="8"/>
  <c r="R394" i="8"/>
  <c r="P394" i="8"/>
  <c r="BI393" i="8"/>
  <c r="BH393" i="8"/>
  <c r="BG393" i="8"/>
  <c r="BF393" i="8"/>
  <c r="T393" i="8"/>
  <c r="R393" i="8"/>
  <c r="P393" i="8"/>
  <c r="BI392" i="8"/>
  <c r="BH392" i="8"/>
  <c r="BG392" i="8"/>
  <c r="BF392" i="8"/>
  <c r="T392" i="8"/>
  <c r="R392" i="8"/>
  <c r="P392" i="8"/>
  <c r="BI391" i="8"/>
  <c r="BH391" i="8"/>
  <c r="BG391" i="8"/>
  <c r="BF391" i="8"/>
  <c r="T391" i="8"/>
  <c r="R391" i="8"/>
  <c r="P391" i="8"/>
  <c r="BI390" i="8"/>
  <c r="BH390" i="8"/>
  <c r="BG390" i="8"/>
  <c r="BF390" i="8"/>
  <c r="T390" i="8"/>
  <c r="R390" i="8"/>
  <c r="P390" i="8"/>
  <c r="BI389" i="8"/>
  <c r="BH389" i="8"/>
  <c r="BG389" i="8"/>
  <c r="BF389" i="8"/>
  <c r="T389" i="8"/>
  <c r="R389" i="8"/>
  <c r="P389" i="8"/>
  <c r="BI388" i="8"/>
  <c r="BH388" i="8"/>
  <c r="BG388" i="8"/>
  <c r="BF388" i="8"/>
  <c r="T388" i="8"/>
  <c r="R388" i="8"/>
  <c r="P388" i="8"/>
  <c r="BI387" i="8"/>
  <c r="BH387" i="8"/>
  <c r="BG387" i="8"/>
  <c r="BF387" i="8"/>
  <c r="T387" i="8"/>
  <c r="R387" i="8"/>
  <c r="P387" i="8"/>
  <c r="BI386" i="8"/>
  <c r="BH386" i="8"/>
  <c r="BG386" i="8"/>
  <c r="BF386" i="8"/>
  <c r="T386" i="8"/>
  <c r="R386" i="8"/>
  <c r="P386" i="8"/>
  <c r="BI385" i="8"/>
  <c r="BH385" i="8"/>
  <c r="BG385" i="8"/>
  <c r="BF385" i="8"/>
  <c r="T385" i="8"/>
  <c r="R385" i="8"/>
  <c r="P385" i="8"/>
  <c r="BI384" i="8"/>
  <c r="BH384" i="8"/>
  <c r="BG384" i="8"/>
  <c r="BF384" i="8"/>
  <c r="T384" i="8"/>
  <c r="R384" i="8"/>
  <c r="P384" i="8"/>
  <c r="BI383" i="8"/>
  <c r="BH383" i="8"/>
  <c r="BG383" i="8"/>
  <c r="BF383" i="8"/>
  <c r="T383" i="8"/>
  <c r="R383" i="8"/>
  <c r="P383" i="8"/>
  <c r="BI382" i="8"/>
  <c r="BH382" i="8"/>
  <c r="BG382" i="8"/>
  <c r="BF382" i="8"/>
  <c r="T382" i="8"/>
  <c r="R382" i="8"/>
  <c r="P382" i="8"/>
  <c r="BI381" i="8"/>
  <c r="BH381" i="8"/>
  <c r="BG381" i="8"/>
  <c r="BF381" i="8"/>
  <c r="T381" i="8"/>
  <c r="R381" i="8"/>
  <c r="P381" i="8"/>
  <c r="BI380" i="8"/>
  <c r="BH380" i="8"/>
  <c r="BG380" i="8"/>
  <c r="BF380" i="8"/>
  <c r="T380" i="8"/>
  <c r="R380" i="8"/>
  <c r="P380" i="8"/>
  <c r="BI379" i="8"/>
  <c r="BH379" i="8"/>
  <c r="BG379" i="8"/>
  <c r="BF379" i="8"/>
  <c r="T379" i="8"/>
  <c r="R379" i="8"/>
  <c r="P379" i="8"/>
  <c r="BI378" i="8"/>
  <c r="BH378" i="8"/>
  <c r="BG378" i="8"/>
  <c r="BF378" i="8"/>
  <c r="T378" i="8"/>
  <c r="R378" i="8"/>
  <c r="P378" i="8"/>
  <c r="BI377" i="8"/>
  <c r="BH377" i="8"/>
  <c r="BG377" i="8"/>
  <c r="BF377" i="8"/>
  <c r="T377" i="8"/>
  <c r="R377" i="8"/>
  <c r="P377" i="8"/>
  <c r="BI376" i="8"/>
  <c r="BH376" i="8"/>
  <c r="BG376" i="8"/>
  <c r="BF376" i="8"/>
  <c r="T376" i="8"/>
  <c r="R376" i="8"/>
  <c r="P376" i="8"/>
  <c r="BI375" i="8"/>
  <c r="BH375" i="8"/>
  <c r="BG375" i="8"/>
  <c r="BF375" i="8"/>
  <c r="T375" i="8"/>
  <c r="R375" i="8"/>
  <c r="P375" i="8"/>
  <c r="BI374" i="8"/>
  <c r="BH374" i="8"/>
  <c r="BG374" i="8"/>
  <c r="BF374" i="8"/>
  <c r="T374" i="8"/>
  <c r="R374" i="8"/>
  <c r="P374" i="8"/>
  <c r="BI373" i="8"/>
  <c r="BH373" i="8"/>
  <c r="BG373" i="8"/>
  <c r="BF373" i="8"/>
  <c r="T373" i="8"/>
  <c r="R373" i="8"/>
  <c r="P373" i="8"/>
  <c r="BI372" i="8"/>
  <c r="BH372" i="8"/>
  <c r="BG372" i="8"/>
  <c r="BF372" i="8"/>
  <c r="T372" i="8"/>
  <c r="R372" i="8"/>
  <c r="P372" i="8"/>
  <c r="BI371" i="8"/>
  <c r="BH371" i="8"/>
  <c r="BG371" i="8"/>
  <c r="BF371" i="8"/>
  <c r="T371" i="8"/>
  <c r="R371" i="8"/>
  <c r="P371" i="8"/>
  <c r="BI369" i="8"/>
  <c r="BH369" i="8"/>
  <c r="BG369" i="8"/>
  <c r="BF369" i="8"/>
  <c r="T369" i="8"/>
  <c r="R369" i="8"/>
  <c r="P369" i="8"/>
  <c r="BI368" i="8"/>
  <c r="BH368" i="8"/>
  <c r="BG368" i="8"/>
  <c r="BF368" i="8"/>
  <c r="T368" i="8"/>
  <c r="R368" i="8"/>
  <c r="P368" i="8"/>
  <c r="BI367" i="8"/>
  <c r="BH367" i="8"/>
  <c r="BG367" i="8"/>
  <c r="BF367" i="8"/>
  <c r="T367" i="8"/>
  <c r="R367" i="8"/>
  <c r="P367" i="8"/>
  <c r="BI366" i="8"/>
  <c r="BH366" i="8"/>
  <c r="BG366" i="8"/>
  <c r="BF366" i="8"/>
  <c r="T366" i="8"/>
  <c r="R366" i="8"/>
  <c r="P366" i="8"/>
  <c r="BI365" i="8"/>
  <c r="BH365" i="8"/>
  <c r="BG365" i="8"/>
  <c r="BF365" i="8"/>
  <c r="T365" i="8"/>
  <c r="R365" i="8"/>
  <c r="P365" i="8"/>
  <c r="BI364" i="8"/>
  <c r="BH364" i="8"/>
  <c r="BG364" i="8"/>
  <c r="BF364" i="8"/>
  <c r="T364" i="8"/>
  <c r="R364" i="8"/>
  <c r="P364" i="8"/>
  <c r="BI362" i="8"/>
  <c r="BH362" i="8"/>
  <c r="BG362" i="8"/>
  <c r="BF362" i="8"/>
  <c r="T362" i="8"/>
  <c r="R362" i="8"/>
  <c r="P362" i="8"/>
  <c r="BI361" i="8"/>
  <c r="BH361" i="8"/>
  <c r="BG361" i="8"/>
  <c r="BF361" i="8"/>
  <c r="T361" i="8"/>
  <c r="R361" i="8"/>
  <c r="P361" i="8"/>
  <c r="BI359" i="8"/>
  <c r="BH359" i="8"/>
  <c r="BG359" i="8"/>
  <c r="BF359" i="8"/>
  <c r="T359" i="8"/>
  <c r="R359" i="8"/>
  <c r="P359" i="8"/>
  <c r="BI358" i="8"/>
  <c r="BH358" i="8"/>
  <c r="BG358" i="8"/>
  <c r="BF358" i="8"/>
  <c r="T358" i="8"/>
  <c r="R358" i="8"/>
  <c r="P358" i="8"/>
  <c r="BI357" i="8"/>
  <c r="BH357" i="8"/>
  <c r="BG357" i="8"/>
  <c r="BF357" i="8"/>
  <c r="T357" i="8"/>
  <c r="R357" i="8"/>
  <c r="P357" i="8"/>
  <c r="BI356" i="8"/>
  <c r="BH356" i="8"/>
  <c r="BG356" i="8"/>
  <c r="BF356" i="8"/>
  <c r="T356" i="8"/>
  <c r="R356" i="8"/>
  <c r="P356" i="8"/>
  <c r="BI355" i="8"/>
  <c r="BH355" i="8"/>
  <c r="BG355" i="8"/>
  <c r="BF355" i="8"/>
  <c r="T355" i="8"/>
  <c r="R355" i="8"/>
  <c r="P355" i="8"/>
  <c r="BI354" i="8"/>
  <c r="BH354" i="8"/>
  <c r="BG354" i="8"/>
  <c r="BF354" i="8"/>
  <c r="T354" i="8"/>
  <c r="R354" i="8"/>
  <c r="P354" i="8"/>
  <c r="BI353" i="8"/>
  <c r="BH353" i="8"/>
  <c r="BG353" i="8"/>
  <c r="BF353" i="8"/>
  <c r="T353" i="8"/>
  <c r="R353" i="8"/>
  <c r="P353" i="8"/>
  <c r="BI352" i="8"/>
  <c r="BH352" i="8"/>
  <c r="BG352" i="8"/>
  <c r="BF352" i="8"/>
  <c r="T352" i="8"/>
  <c r="R352" i="8"/>
  <c r="P352" i="8"/>
  <c r="BI350" i="8"/>
  <c r="BH350" i="8"/>
  <c r="BG350" i="8"/>
  <c r="BF350" i="8"/>
  <c r="T350" i="8"/>
  <c r="R350" i="8"/>
  <c r="P350" i="8"/>
  <c r="BI349" i="8"/>
  <c r="BH349" i="8"/>
  <c r="BG349" i="8"/>
  <c r="BF349" i="8"/>
  <c r="T349" i="8"/>
  <c r="R349" i="8"/>
  <c r="P349" i="8"/>
  <c r="BI348" i="8"/>
  <c r="BH348" i="8"/>
  <c r="BG348" i="8"/>
  <c r="BF348" i="8"/>
  <c r="T348" i="8"/>
  <c r="R348" i="8"/>
  <c r="P348" i="8"/>
  <c r="BI347" i="8"/>
  <c r="BH347" i="8"/>
  <c r="BG347" i="8"/>
  <c r="BF347" i="8"/>
  <c r="T347" i="8"/>
  <c r="R347" i="8"/>
  <c r="P347" i="8"/>
  <c r="BI346" i="8"/>
  <c r="BH346" i="8"/>
  <c r="BG346" i="8"/>
  <c r="BF346" i="8"/>
  <c r="T346" i="8"/>
  <c r="R346" i="8"/>
  <c r="P346" i="8"/>
  <c r="BI345" i="8"/>
  <c r="BH345" i="8"/>
  <c r="BG345" i="8"/>
  <c r="BF345" i="8"/>
  <c r="T345" i="8"/>
  <c r="R345" i="8"/>
  <c r="P345" i="8"/>
  <c r="BI344" i="8"/>
  <c r="BH344" i="8"/>
  <c r="BG344" i="8"/>
  <c r="BF344" i="8"/>
  <c r="T344" i="8"/>
  <c r="R344" i="8"/>
  <c r="P344" i="8"/>
  <c r="BI343" i="8"/>
  <c r="BH343" i="8"/>
  <c r="BG343" i="8"/>
  <c r="BF343" i="8"/>
  <c r="T343" i="8"/>
  <c r="R343" i="8"/>
  <c r="P343" i="8"/>
  <c r="BI342" i="8"/>
  <c r="BH342" i="8"/>
  <c r="BG342" i="8"/>
  <c r="BF342" i="8"/>
  <c r="T342" i="8"/>
  <c r="R342" i="8"/>
  <c r="P342" i="8"/>
  <c r="BI341" i="8"/>
  <c r="BH341" i="8"/>
  <c r="BG341" i="8"/>
  <c r="BF341" i="8"/>
  <c r="T341" i="8"/>
  <c r="R341" i="8"/>
  <c r="P341" i="8"/>
  <c r="BI340" i="8"/>
  <c r="BH340" i="8"/>
  <c r="BG340" i="8"/>
  <c r="BF340" i="8"/>
  <c r="T340" i="8"/>
  <c r="R340" i="8"/>
  <c r="P340" i="8"/>
  <c r="BI339" i="8"/>
  <c r="BH339" i="8"/>
  <c r="BG339" i="8"/>
  <c r="BF339" i="8"/>
  <c r="T339" i="8"/>
  <c r="R339" i="8"/>
  <c r="P339" i="8"/>
  <c r="BI338" i="8"/>
  <c r="BH338" i="8"/>
  <c r="BG338" i="8"/>
  <c r="BF338" i="8"/>
  <c r="T338" i="8"/>
  <c r="R338" i="8"/>
  <c r="P338" i="8"/>
  <c r="BI337" i="8"/>
  <c r="BH337" i="8"/>
  <c r="BG337" i="8"/>
  <c r="BF337" i="8"/>
  <c r="T337" i="8"/>
  <c r="R337" i="8"/>
  <c r="P337" i="8"/>
  <c r="BI336" i="8"/>
  <c r="BH336" i="8"/>
  <c r="BG336" i="8"/>
  <c r="BF336" i="8"/>
  <c r="T336" i="8"/>
  <c r="R336" i="8"/>
  <c r="P336" i="8"/>
  <c r="BI335" i="8"/>
  <c r="BH335" i="8"/>
  <c r="BG335" i="8"/>
  <c r="BF335" i="8"/>
  <c r="T335" i="8"/>
  <c r="R335" i="8"/>
  <c r="P335" i="8"/>
  <c r="BI334" i="8"/>
  <c r="BH334" i="8"/>
  <c r="BG334" i="8"/>
  <c r="BF334" i="8"/>
  <c r="T334" i="8"/>
  <c r="R334" i="8"/>
  <c r="P334" i="8"/>
  <c r="BI333" i="8"/>
  <c r="BH333" i="8"/>
  <c r="BG333" i="8"/>
  <c r="BF333" i="8"/>
  <c r="T333" i="8"/>
  <c r="R333" i="8"/>
  <c r="P333" i="8"/>
  <c r="BI332" i="8"/>
  <c r="BH332" i="8"/>
  <c r="BG332" i="8"/>
  <c r="BF332" i="8"/>
  <c r="T332" i="8"/>
  <c r="R332" i="8"/>
  <c r="P332" i="8"/>
  <c r="BI331" i="8"/>
  <c r="BH331" i="8"/>
  <c r="BG331" i="8"/>
  <c r="BF331" i="8"/>
  <c r="T331" i="8"/>
  <c r="R331" i="8"/>
  <c r="P331" i="8"/>
  <c r="BI330" i="8"/>
  <c r="BH330" i="8"/>
  <c r="BG330" i="8"/>
  <c r="BF330" i="8"/>
  <c r="T330" i="8"/>
  <c r="R330" i="8"/>
  <c r="P330" i="8"/>
  <c r="BI329" i="8"/>
  <c r="BH329" i="8"/>
  <c r="BG329" i="8"/>
  <c r="BF329" i="8"/>
  <c r="T329" i="8"/>
  <c r="R329" i="8"/>
  <c r="P329" i="8"/>
  <c r="BI328" i="8"/>
  <c r="BH328" i="8"/>
  <c r="BG328" i="8"/>
  <c r="BF328" i="8"/>
  <c r="T328" i="8"/>
  <c r="R328" i="8"/>
  <c r="P328" i="8"/>
  <c r="BI327" i="8"/>
  <c r="BH327" i="8"/>
  <c r="BG327" i="8"/>
  <c r="BF327" i="8"/>
  <c r="T327" i="8"/>
  <c r="R327" i="8"/>
  <c r="P327" i="8"/>
  <c r="BI325" i="8"/>
  <c r="BH325" i="8"/>
  <c r="BG325" i="8"/>
  <c r="BF325" i="8"/>
  <c r="T325" i="8"/>
  <c r="R325" i="8"/>
  <c r="P325" i="8"/>
  <c r="BI324" i="8"/>
  <c r="BH324" i="8"/>
  <c r="BG324" i="8"/>
  <c r="BF324" i="8"/>
  <c r="T324" i="8"/>
  <c r="R324" i="8"/>
  <c r="P324" i="8"/>
  <c r="BI323" i="8"/>
  <c r="BH323" i="8"/>
  <c r="BG323" i="8"/>
  <c r="BF323" i="8"/>
  <c r="T323" i="8"/>
  <c r="R323" i="8"/>
  <c r="P323" i="8"/>
  <c r="BI322" i="8"/>
  <c r="BH322" i="8"/>
  <c r="BG322" i="8"/>
  <c r="BF322" i="8"/>
  <c r="T322" i="8"/>
  <c r="R322" i="8"/>
  <c r="P322" i="8"/>
  <c r="BI321" i="8"/>
  <c r="BH321" i="8"/>
  <c r="BG321" i="8"/>
  <c r="BF321" i="8"/>
  <c r="T321" i="8"/>
  <c r="R321" i="8"/>
  <c r="P321" i="8"/>
  <c r="BI320" i="8"/>
  <c r="BH320" i="8"/>
  <c r="BG320" i="8"/>
  <c r="BF320" i="8"/>
  <c r="T320" i="8"/>
  <c r="R320" i="8"/>
  <c r="P320" i="8"/>
  <c r="BI319" i="8"/>
  <c r="BH319" i="8"/>
  <c r="BG319" i="8"/>
  <c r="BF319" i="8"/>
  <c r="T319" i="8"/>
  <c r="R319" i="8"/>
  <c r="P319" i="8"/>
  <c r="BI318" i="8"/>
  <c r="BH318" i="8"/>
  <c r="BG318" i="8"/>
  <c r="BF318" i="8"/>
  <c r="T318" i="8"/>
  <c r="R318" i="8"/>
  <c r="P318" i="8"/>
  <c r="BI317" i="8"/>
  <c r="BH317" i="8"/>
  <c r="BG317" i="8"/>
  <c r="BF317" i="8"/>
  <c r="T317" i="8"/>
  <c r="R317" i="8"/>
  <c r="P317" i="8"/>
  <c r="BI316" i="8"/>
  <c r="BH316" i="8"/>
  <c r="BG316" i="8"/>
  <c r="BF316" i="8"/>
  <c r="T316" i="8"/>
  <c r="R316" i="8"/>
  <c r="P316" i="8"/>
  <c r="BI315" i="8"/>
  <c r="BH315" i="8"/>
  <c r="BG315" i="8"/>
  <c r="BF315" i="8"/>
  <c r="T315" i="8"/>
  <c r="R315" i="8"/>
  <c r="P315" i="8"/>
  <c r="BI314" i="8"/>
  <c r="BH314" i="8"/>
  <c r="BG314" i="8"/>
  <c r="BF314" i="8"/>
  <c r="T314" i="8"/>
  <c r="R314" i="8"/>
  <c r="P314" i="8"/>
  <c r="BI313" i="8"/>
  <c r="BH313" i="8"/>
  <c r="BG313" i="8"/>
  <c r="BF313" i="8"/>
  <c r="T313" i="8"/>
  <c r="R313" i="8"/>
  <c r="P313" i="8"/>
  <c r="BI312" i="8"/>
  <c r="BH312" i="8"/>
  <c r="BG312" i="8"/>
  <c r="BF312" i="8"/>
  <c r="T312" i="8"/>
  <c r="R312" i="8"/>
  <c r="P312" i="8"/>
  <c r="BI311" i="8"/>
  <c r="BH311" i="8"/>
  <c r="BG311" i="8"/>
  <c r="BF311" i="8"/>
  <c r="T311" i="8"/>
  <c r="R311" i="8"/>
  <c r="P311" i="8"/>
  <c r="BI310" i="8"/>
  <c r="BH310" i="8"/>
  <c r="BG310" i="8"/>
  <c r="BF310" i="8"/>
  <c r="T310" i="8"/>
  <c r="R310" i="8"/>
  <c r="P310" i="8"/>
  <c r="BI309" i="8"/>
  <c r="BH309" i="8"/>
  <c r="BG309" i="8"/>
  <c r="BF309" i="8"/>
  <c r="T309" i="8"/>
  <c r="R309" i="8"/>
  <c r="P309" i="8"/>
  <c r="BI308" i="8"/>
  <c r="BH308" i="8"/>
  <c r="BG308" i="8"/>
  <c r="BF308" i="8"/>
  <c r="T308" i="8"/>
  <c r="R308" i="8"/>
  <c r="P308" i="8"/>
  <c r="BI307" i="8"/>
  <c r="BH307" i="8"/>
  <c r="BG307" i="8"/>
  <c r="BF307" i="8"/>
  <c r="T307" i="8"/>
  <c r="R307" i="8"/>
  <c r="P307" i="8"/>
  <c r="BI306" i="8"/>
  <c r="BH306" i="8"/>
  <c r="BG306" i="8"/>
  <c r="BF306" i="8"/>
  <c r="T306" i="8"/>
  <c r="R306" i="8"/>
  <c r="P306" i="8"/>
  <c r="BI305" i="8"/>
  <c r="BH305" i="8"/>
  <c r="BG305" i="8"/>
  <c r="BF305" i="8"/>
  <c r="T305" i="8"/>
  <c r="R305" i="8"/>
  <c r="P305" i="8"/>
  <c r="BI304" i="8"/>
  <c r="BH304" i="8"/>
  <c r="BG304" i="8"/>
  <c r="BF304" i="8"/>
  <c r="T304" i="8"/>
  <c r="R304" i="8"/>
  <c r="P304" i="8"/>
  <c r="BI303" i="8"/>
  <c r="BH303" i="8"/>
  <c r="BG303" i="8"/>
  <c r="BF303" i="8"/>
  <c r="T303" i="8"/>
  <c r="R303" i="8"/>
  <c r="P303" i="8"/>
  <c r="BI302" i="8"/>
  <c r="BH302" i="8"/>
  <c r="BG302" i="8"/>
  <c r="BF302" i="8"/>
  <c r="T302" i="8"/>
  <c r="R302" i="8"/>
  <c r="P302" i="8"/>
  <c r="BI301" i="8"/>
  <c r="BH301" i="8"/>
  <c r="BG301" i="8"/>
  <c r="BF301" i="8"/>
  <c r="T301" i="8"/>
  <c r="R301" i="8"/>
  <c r="P301" i="8"/>
  <c r="BI300" i="8"/>
  <c r="BH300" i="8"/>
  <c r="BG300" i="8"/>
  <c r="BF300" i="8"/>
  <c r="T300" i="8"/>
  <c r="R300" i="8"/>
  <c r="P300" i="8"/>
  <c r="BI299" i="8"/>
  <c r="BH299" i="8"/>
  <c r="BG299" i="8"/>
  <c r="BF299" i="8"/>
  <c r="T299" i="8"/>
  <c r="R299" i="8"/>
  <c r="P299" i="8"/>
  <c r="BI298" i="8"/>
  <c r="BH298" i="8"/>
  <c r="BG298" i="8"/>
  <c r="BF298" i="8"/>
  <c r="T298" i="8"/>
  <c r="R298" i="8"/>
  <c r="P298" i="8"/>
  <c r="BI297" i="8"/>
  <c r="BH297" i="8"/>
  <c r="BG297" i="8"/>
  <c r="BF297" i="8"/>
  <c r="T297" i="8"/>
  <c r="R297" i="8"/>
  <c r="P297" i="8"/>
  <c r="BI295" i="8"/>
  <c r="BH295" i="8"/>
  <c r="BG295" i="8"/>
  <c r="BF295" i="8"/>
  <c r="T295" i="8"/>
  <c r="R295" i="8"/>
  <c r="P295" i="8"/>
  <c r="BI294" i="8"/>
  <c r="BH294" i="8"/>
  <c r="BG294" i="8"/>
  <c r="BF294" i="8"/>
  <c r="T294" i="8"/>
  <c r="R294" i="8"/>
  <c r="P294" i="8"/>
  <c r="BI293" i="8"/>
  <c r="BH293" i="8"/>
  <c r="BG293" i="8"/>
  <c r="BF293" i="8"/>
  <c r="T293" i="8"/>
  <c r="R293" i="8"/>
  <c r="P293" i="8"/>
  <c r="BI292" i="8"/>
  <c r="BH292" i="8"/>
  <c r="BG292" i="8"/>
  <c r="BF292" i="8"/>
  <c r="T292" i="8"/>
  <c r="R292" i="8"/>
  <c r="P292" i="8"/>
  <c r="BI291" i="8"/>
  <c r="BH291" i="8"/>
  <c r="BG291" i="8"/>
  <c r="BF291" i="8"/>
  <c r="T291" i="8"/>
  <c r="R291" i="8"/>
  <c r="P291" i="8"/>
  <c r="BI290" i="8"/>
  <c r="BH290" i="8"/>
  <c r="BG290" i="8"/>
  <c r="BF290" i="8"/>
  <c r="T290" i="8"/>
  <c r="R290" i="8"/>
  <c r="P290" i="8"/>
  <c r="BI289" i="8"/>
  <c r="BH289" i="8"/>
  <c r="BG289" i="8"/>
  <c r="BF289" i="8"/>
  <c r="T289" i="8"/>
  <c r="R289" i="8"/>
  <c r="P289" i="8"/>
  <c r="BI288" i="8"/>
  <c r="BH288" i="8"/>
  <c r="BG288" i="8"/>
  <c r="BF288" i="8"/>
  <c r="T288" i="8"/>
  <c r="R288" i="8"/>
  <c r="P288" i="8"/>
  <c r="BI287" i="8"/>
  <c r="BH287" i="8"/>
  <c r="BG287" i="8"/>
  <c r="BF287" i="8"/>
  <c r="T287" i="8"/>
  <c r="R287" i="8"/>
  <c r="P287" i="8"/>
  <c r="BI286" i="8"/>
  <c r="BH286" i="8"/>
  <c r="BG286" i="8"/>
  <c r="BF286" i="8"/>
  <c r="T286" i="8"/>
  <c r="R286" i="8"/>
  <c r="P286" i="8"/>
  <c r="BI285" i="8"/>
  <c r="BH285" i="8"/>
  <c r="BG285" i="8"/>
  <c r="BF285" i="8"/>
  <c r="T285" i="8"/>
  <c r="R285" i="8"/>
  <c r="P285" i="8"/>
  <c r="BI284" i="8"/>
  <c r="BH284" i="8"/>
  <c r="BG284" i="8"/>
  <c r="BF284" i="8"/>
  <c r="T284" i="8"/>
  <c r="R284" i="8"/>
  <c r="P284" i="8"/>
  <c r="BI283" i="8"/>
  <c r="BH283" i="8"/>
  <c r="BG283" i="8"/>
  <c r="BF283" i="8"/>
  <c r="T283" i="8"/>
  <c r="R283" i="8"/>
  <c r="P283" i="8"/>
  <c r="BI282" i="8"/>
  <c r="BH282" i="8"/>
  <c r="BG282" i="8"/>
  <c r="BF282" i="8"/>
  <c r="T282" i="8"/>
  <c r="R282" i="8"/>
  <c r="P282" i="8"/>
  <c r="BI281" i="8"/>
  <c r="BH281" i="8"/>
  <c r="BG281" i="8"/>
  <c r="BF281" i="8"/>
  <c r="T281" i="8"/>
  <c r="R281" i="8"/>
  <c r="P281" i="8"/>
  <c r="BI280" i="8"/>
  <c r="BH280" i="8"/>
  <c r="BG280" i="8"/>
  <c r="BF280" i="8"/>
  <c r="T280" i="8"/>
  <c r="R280" i="8"/>
  <c r="P280" i="8"/>
  <c r="BI279" i="8"/>
  <c r="BH279" i="8"/>
  <c r="BG279" i="8"/>
  <c r="BF279" i="8"/>
  <c r="T279" i="8"/>
  <c r="R279" i="8"/>
  <c r="P279" i="8"/>
  <c r="BI278" i="8"/>
  <c r="BH278" i="8"/>
  <c r="BG278" i="8"/>
  <c r="BF278" i="8"/>
  <c r="T278" i="8"/>
  <c r="R278" i="8"/>
  <c r="P278" i="8"/>
  <c r="BI277" i="8"/>
  <c r="BH277" i="8"/>
  <c r="BG277" i="8"/>
  <c r="BF277" i="8"/>
  <c r="T277" i="8"/>
  <c r="R277" i="8"/>
  <c r="P277" i="8"/>
  <c r="BI276" i="8"/>
  <c r="BH276" i="8"/>
  <c r="BG276" i="8"/>
  <c r="BF276" i="8"/>
  <c r="T276" i="8"/>
  <c r="R276" i="8"/>
  <c r="P276" i="8"/>
  <c r="BI274" i="8"/>
  <c r="BH274" i="8"/>
  <c r="BG274" i="8"/>
  <c r="BF274" i="8"/>
  <c r="T274" i="8"/>
  <c r="R274" i="8"/>
  <c r="P274" i="8"/>
  <c r="BI273" i="8"/>
  <c r="BH273" i="8"/>
  <c r="BG273" i="8"/>
  <c r="BF273" i="8"/>
  <c r="T273" i="8"/>
  <c r="R273" i="8"/>
  <c r="P273" i="8"/>
  <c r="BI272" i="8"/>
  <c r="BH272" i="8"/>
  <c r="BG272" i="8"/>
  <c r="BF272" i="8"/>
  <c r="T272" i="8"/>
  <c r="R272" i="8"/>
  <c r="P272" i="8"/>
  <c r="BI271" i="8"/>
  <c r="BH271" i="8"/>
  <c r="BG271" i="8"/>
  <c r="BF271" i="8"/>
  <c r="T271" i="8"/>
  <c r="R271" i="8"/>
  <c r="P271" i="8"/>
  <c r="BI270" i="8"/>
  <c r="BH270" i="8"/>
  <c r="BG270" i="8"/>
  <c r="BF270" i="8"/>
  <c r="T270" i="8"/>
  <c r="R270" i="8"/>
  <c r="P270" i="8"/>
  <c r="BI269" i="8"/>
  <c r="BH269" i="8"/>
  <c r="BG269" i="8"/>
  <c r="BF269" i="8"/>
  <c r="T269" i="8"/>
  <c r="R269" i="8"/>
  <c r="P269" i="8"/>
  <c r="BI268" i="8"/>
  <c r="BH268" i="8"/>
  <c r="BG268" i="8"/>
  <c r="BF268" i="8"/>
  <c r="T268" i="8"/>
  <c r="R268" i="8"/>
  <c r="P268" i="8"/>
  <c r="BI267" i="8"/>
  <c r="BH267" i="8"/>
  <c r="BG267" i="8"/>
  <c r="BF267" i="8"/>
  <c r="T267" i="8"/>
  <c r="R267" i="8"/>
  <c r="P267" i="8"/>
  <c r="BI265" i="8"/>
  <c r="BH265" i="8"/>
  <c r="BG265" i="8"/>
  <c r="BF265" i="8"/>
  <c r="T265" i="8"/>
  <c r="R265" i="8"/>
  <c r="P265" i="8"/>
  <c r="BI264" i="8"/>
  <c r="BH264" i="8"/>
  <c r="BG264" i="8"/>
  <c r="BF264" i="8"/>
  <c r="T264" i="8"/>
  <c r="R264" i="8"/>
  <c r="P264" i="8"/>
  <c r="BI263" i="8"/>
  <c r="BH263" i="8"/>
  <c r="BG263" i="8"/>
  <c r="BF263" i="8"/>
  <c r="T263" i="8"/>
  <c r="R263" i="8"/>
  <c r="P263" i="8"/>
  <c r="BI262" i="8"/>
  <c r="BH262" i="8"/>
  <c r="BG262" i="8"/>
  <c r="BF262" i="8"/>
  <c r="T262" i="8"/>
  <c r="R262" i="8"/>
  <c r="P262" i="8"/>
  <c r="BI261" i="8"/>
  <c r="BH261" i="8"/>
  <c r="BG261" i="8"/>
  <c r="BF261" i="8"/>
  <c r="T261" i="8"/>
  <c r="R261" i="8"/>
  <c r="P261" i="8"/>
  <c r="BI259" i="8"/>
  <c r="BH259" i="8"/>
  <c r="BG259" i="8"/>
  <c r="BF259" i="8"/>
  <c r="T259" i="8"/>
  <c r="R259" i="8"/>
  <c r="P259" i="8"/>
  <c r="BI258" i="8"/>
  <c r="BH258" i="8"/>
  <c r="BG258" i="8"/>
  <c r="BF258" i="8"/>
  <c r="T258" i="8"/>
  <c r="R258" i="8"/>
  <c r="P258" i="8"/>
  <c r="BI257" i="8"/>
  <c r="BH257" i="8"/>
  <c r="BG257" i="8"/>
  <c r="BF257" i="8"/>
  <c r="T257" i="8"/>
  <c r="R257" i="8"/>
  <c r="P257" i="8"/>
  <c r="BI256" i="8"/>
  <c r="BH256" i="8"/>
  <c r="BG256" i="8"/>
  <c r="BF256" i="8"/>
  <c r="T256" i="8"/>
  <c r="R256" i="8"/>
  <c r="P256" i="8"/>
  <c r="BI255" i="8"/>
  <c r="BH255" i="8"/>
  <c r="BG255" i="8"/>
  <c r="BF255" i="8"/>
  <c r="T255" i="8"/>
  <c r="R255" i="8"/>
  <c r="P255" i="8"/>
  <c r="BI254" i="8"/>
  <c r="BH254" i="8"/>
  <c r="BG254" i="8"/>
  <c r="BF254" i="8"/>
  <c r="T254" i="8"/>
  <c r="R254" i="8"/>
  <c r="P254" i="8"/>
  <c r="BI253" i="8"/>
  <c r="BH253" i="8"/>
  <c r="BG253" i="8"/>
  <c r="BF253" i="8"/>
  <c r="T253" i="8"/>
  <c r="R253" i="8"/>
  <c r="P253" i="8"/>
  <c r="BI252" i="8"/>
  <c r="BH252" i="8"/>
  <c r="BG252" i="8"/>
  <c r="BF252" i="8"/>
  <c r="T252" i="8"/>
  <c r="R252" i="8"/>
  <c r="P252" i="8"/>
  <c r="BI251" i="8"/>
  <c r="BH251" i="8"/>
  <c r="BG251" i="8"/>
  <c r="BF251" i="8"/>
  <c r="T251" i="8"/>
  <c r="R251" i="8"/>
  <c r="P251" i="8"/>
  <c r="BI250" i="8"/>
  <c r="BH250" i="8"/>
  <c r="BG250" i="8"/>
  <c r="BF250" i="8"/>
  <c r="T250" i="8"/>
  <c r="R250" i="8"/>
  <c r="P250" i="8"/>
  <c r="BI249" i="8"/>
  <c r="BH249" i="8"/>
  <c r="BG249" i="8"/>
  <c r="BF249" i="8"/>
  <c r="T249" i="8"/>
  <c r="R249" i="8"/>
  <c r="P249" i="8"/>
  <c r="BI246" i="8"/>
  <c r="BH246" i="8"/>
  <c r="BG246" i="8"/>
  <c r="BF246" i="8"/>
  <c r="T246" i="8"/>
  <c r="T245" i="8"/>
  <c r="R246" i="8"/>
  <c r="R245" i="8" s="1"/>
  <c r="P246" i="8"/>
  <c r="P245" i="8" s="1"/>
  <c r="BI244" i="8"/>
  <c r="BH244" i="8"/>
  <c r="BG244" i="8"/>
  <c r="BF244" i="8"/>
  <c r="T244" i="8"/>
  <c r="R244" i="8"/>
  <c r="P244" i="8"/>
  <c r="BI243" i="8"/>
  <c r="BH243" i="8"/>
  <c r="BG243" i="8"/>
  <c r="BF243" i="8"/>
  <c r="T243" i="8"/>
  <c r="R243" i="8"/>
  <c r="P243" i="8"/>
  <c r="BI242" i="8"/>
  <c r="BH242" i="8"/>
  <c r="BG242" i="8"/>
  <c r="BF242" i="8"/>
  <c r="T242" i="8"/>
  <c r="R242" i="8"/>
  <c r="P242" i="8"/>
  <c r="BI241" i="8"/>
  <c r="BH241" i="8"/>
  <c r="BG241" i="8"/>
  <c r="BF241" i="8"/>
  <c r="T241" i="8"/>
  <c r="R241" i="8"/>
  <c r="P241" i="8"/>
  <c r="BI240" i="8"/>
  <c r="BH240" i="8"/>
  <c r="BG240" i="8"/>
  <c r="BF240" i="8"/>
  <c r="T240" i="8"/>
  <c r="R240" i="8"/>
  <c r="P240" i="8"/>
  <c r="BI239" i="8"/>
  <c r="BH239" i="8"/>
  <c r="BG239" i="8"/>
  <c r="BF239" i="8"/>
  <c r="T239" i="8"/>
  <c r="R239" i="8"/>
  <c r="P239" i="8"/>
  <c r="BI238" i="8"/>
  <c r="BH238" i="8"/>
  <c r="BG238" i="8"/>
  <c r="BF238" i="8"/>
  <c r="T238" i="8"/>
  <c r="R238" i="8"/>
  <c r="P238" i="8"/>
  <c r="BI237" i="8"/>
  <c r="BH237" i="8"/>
  <c r="BG237" i="8"/>
  <c r="BF237" i="8"/>
  <c r="T237" i="8"/>
  <c r="R237" i="8"/>
  <c r="P237" i="8"/>
  <c r="BI236" i="8"/>
  <c r="BH236" i="8"/>
  <c r="BG236" i="8"/>
  <c r="BF236" i="8"/>
  <c r="T236" i="8"/>
  <c r="R236" i="8"/>
  <c r="P236" i="8"/>
  <c r="BI235" i="8"/>
  <c r="BH235" i="8"/>
  <c r="BG235" i="8"/>
  <c r="BF235" i="8"/>
  <c r="T235" i="8"/>
  <c r="R235" i="8"/>
  <c r="P235" i="8"/>
  <c r="BI234" i="8"/>
  <c r="BH234" i="8"/>
  <c r="BG234" i="8"/>
  <c r="BF234" i="8"/>
  <c r="T234" i="8"/>
  <c r="R234" i="8"/>
  <c r="P234" i="8"/>
  <c r="BI233" i="8"/>
  <c r="BH233" i="8"/>
  <c r="BG233" i="8"/>
  <c r="BF233" i="8"/>
  <c r="T233" i="8"/>
  <c r="R233" i="8"/>
  <c r="P233" i="8"/>
  <c r="BI232" i="8"/>
  <c r="BH232" i="8"/>
  <c r="BG232" i="8"/>
  <c r="BF232" i="8"/>
  <c r="T232" i="8"/>
  <c r="R232" i="8"/>
  <c r="P232" i="8"/>
  <c r="BI231" i="8"/>
  <c r="BH231" i="8"/>
  <c r="BG231" i="8"/>
  <c r="BF231" i="8"/>
  <c r="T231" i="8"/>
  <c r="R231" i="8"/>
  <c r="P231" i="8"/>
  <c r="BI230" i="8"/>
  <c r="BH230" i="8"/>
  <c r="BG230" i="8"/>
  <c r="BF230" i="8"/>
  <c r="T230" i="8"/>
  <c r="R230" i="8"/>
  <c r="P230" i="8"/>
  <c r="BI229" i="8"/>
  <c r="BH229" i="8"/>
  <c r="BG229" i="8"/>
  <c r="BF229" i="8"/>
  <c r="T229" i="8"/>
  <c r="R229" i="8"/>
  <c r="P229" i="8"/>
  <c r="BI228" i="8"/>
  <c r="BH228" i="8"/>
  <c r="BG228" i="8"/>
  <c r="BF228" i="8"/>
  <c r="T228" i="8"/>
  <c r="R228" i="8"/>
  <c r="P228" i="8"/>
  <c r="BI227" i="8"/>
  <c r="BH227" i="8"/>
  <c r="BG227" i="8"/>
  <c r="BF227" i="8"/>
  <c r="T227" i="8"/>
  <c r="R227" i="8"/>
  <c r="P227" i="8"/>
  <c r="BI226" i="8"/>
  <c r="BH226" i="8"/>
  <c r="BG226" i="8"/>
  <c r="BF226" i="8"/>
  <c r="T226" i="8"/>
  <c r="R226" i="8"/>
  <c r="P226" i="8"/>
  <c r="BI225" i="8"/>
  <c r="BH225" i="8"/>
  <c r="BG225" i="8"/>
  <c r="BF225" i="8"/>
  <c r="T225" i="8"/>
  <c r="R225" i="8"/>
  <c r="P225" i="8"/>
  <c r="BI223" i="8"/>
  <c r="BH223" i="8"/>
  <c r="BG223" i="8"/>
  <c r="BF223" i="8"/>
  <c r="T223" i="8"/>
  <c r="R223" i="8"/>
  <c r="P223" i="8"/>
  <c r="BI222" i="8"/>
  <c r="BH222" i="8"/>
  <c r="BG222" i="8"/>
  <c r="BF222" i="8"/>
  <c r="T222" i="8"/>
  <c r="R222" i="8"/>
  <c r="P222" i="8"/>
  <c r="BI221" i="8"/>
  <c r="BH221" i="8"/>
  <c r="BG221" i="8"/>
  <c r="BF221" i="8"/>
  <c r="T221" i="8"/>
  <c r="R221" i="8"/>
  <c r="P221" i="8"/>
  <c r="BI220" i="8"/>
  <c r="BH220" i="8"/>
  <c r="BG220" i="8"/>
  <c r="BF220" i="8"/>
  <c r="T220" i="8"/>
  <c r="R220" i="8"/>
  <c r="P220" i="8"/>
  <c r="BI219" i="8"/>
  <c r="BH219" i="8"/>
  <c r="BG219" i="8"/>
  <c r="BF219" i="8"/>
  <c r="T219" i="8"/>
  <c r="R219" i="8"/>
  <c r="P219" i="8"/>
  <c r="BI218" i="8"/>
  <c r="BH218" i="8"/>
  <c r="BG218" i="8"/>
  <c r="BF218" i="8"/>
  <c r="T218" i="8"/>
  <c r="R218" i="8"/>
  <c r="P218" i="8"/>
  <c r="BI217" i="8"/>
  <c r="BH217" i="8"/>
  <c r="BG217" i="8"/>
  <c r="BF217" i="8"/>
  <c r="T217" i="8"/>
  <c r="R217" i="8"/>
  <c r="P217" i="8"/>
  <c r="BI216" i="8"/>
  <c r="BH216" i="8"/>
  <c r="BG216" i="8"/>
  <c r="BF216" i="8"/>
  <c r="T216" i="8"/>
  <c r="R216" i="8"/>
  <c r="P216" i="8"/>
  <c r="BI215" i="8"/>
  <c r="BH215" i="8"/>
  <c r="BG215" i="8"/>
  <c r="BF215" i="8"/>
  <c r="T215" i="8"/>
  <c r="R215" i="8"/>
  <c r="P215" i="8"/>
  <c r="BI214" i="8"/>
  <c r="BH214" i="8"/>
  <c r="BG214" i="8"/>
  <c r="BF214" i="8"/>
  <c r="T214" i="8"/>
  <c r="R214" i="8"/>
  <c r="P214" i="8"/>
  <c r="BI213" i="8"/>
  <c r="BH213" i="8"/>
  <c r="BG213" i="8"/>
  <c r="BF213" i="8"/>
  <c r="T213" i="8"/>
  <c r="R213" i="8"/>
  <c r="P213" i="8"/>
  <c r="BI212" i="8"/>
  <c r="BH212" i="8"/>
  <c r="BG212" i="8"/>
  <c r="BF212" i="8"/>
  <c r="T212" i="8"/>
  <c r="R212" i="8"/>
  <c r="P212" i="8"/>
  <c r="BI211" i="8"/>
  <c r="BH211" i="8"/>
  <c r="BG211" i="8"/>
  <c r="BF211" i="8"/>
  <c r="T211" i="8"/>
  <c r="R211" i="8"/>
  <c r="P211" i="8"/>
  <c r="BI210" i="8"/>
  <c r="BH210" i="8"/>
  <c r="BG210" i="8"/>
  <c r="BF210" i="8"/>
  <c r="T210" i="8"/>
  <c r="R210" i="8"/>
  <c r="P210" i="8"/>
  <c r="BI209" i="8"/>
  <c r="BH209" i="8"/>
  <c r="BG209" i="8"/>
  <c r="BF209" i="8"/>
  <c r="T209" i="8"/>
  <c r="R209" i="8"/>
  <c r="P209" i="8"/>
  <c r="BI208" i="8"/>
  <c r="BH208" i="8"/>
  <c r="BG208" i="8"/>
  <c r="BF208" i="8"/>
  <c r="T208" i="8"/>
  <c r="R208" i="8"/>
  <c r="P208" i="8"/>
  <c r="BI207" i="8"/>
  <c r="BH207" i="8"/>
  <c r="BG207" i="8"/>
  <c r="BF207" i="8"/>
  <c r="T207" i="8"/>
  <c r="R207" i="8"/>
  <c r="P207" i="8"/>
  <c r="BI206" i="8"/>
  <c r="BH206" i="8"/>
  <c r="BG206" i="8"/>
  <c r="BF206" i="8"/>
  <c r="T206" i="8"/>
  <c r="R206" i="8"/>
  <c r="P206" i="8"/>
  <c r="BI205" i="8"/>
  <c r="BH205" i="8"/>
  <c r="BG205" i="8"/>
  <c r="BF205" i="8"/>
  <c r="T205" i="8"/>
  <c r="R205" i="8"/>
  <c r="P205" i="8"/>
  <c r="BI204" i="8"/>
  <c r="BH204" i="8"/>
  <c r="BG204" i="8"/>
  <c r="BF204" i="8"/>
  <c r="T204" i="8"/>
  <c r="R204" i="8"/>
  <c r="P204" i="8"/>
  <c r="BI203" i="8"/>
  <c r="BH203" i="8"/>
  <c r="BG203" i="8"/>
  <c r="BF203" i="8"/>
  <c r="T203" i="8"/>
  <c r="R203" i="8"/>
  <c r="P203" i="8"/>
  <c r="BI202" i="8"/>
  <c r="BH202" i="8"/>
  <c r="BG202" i="8"/>
  <c r="BF202" i="8"/>
  <c r="T202" i="8"/>
  <c r="R202" i="8"/>
  <c r="P202" i="8"/>
  <c r="BI201" i="8"/>
  <c r="BH201" i="8"/>
  <c r="BG201" i="8"/>
  <c r="BF201" i="8"/>
  <c r="T201" i="8"/>
  <c r="R201" i="8"/>
  <c r="P201" i="8"/>
  <c r="BI200" i="8"/>
  <c r="BH200" i="8"/>
  <c r="BG200" i="8"/>
  <c r="BF200" i="8"/>
  <c r="T200" i="8"/>
  <c r="R200" i="8"/>
  <c r="P200" i="8"/>
  <c r="BI198" i="8"/>
  <c r="BH198" i="8"/>
  <c r="BG198" i="8"/>
  <c r="BF198" i="8"/>
  <c r="T198" i="8"/>
  <c r="R198" i="8"/>
  <c r="P198" i="8"/>
  <c r="BI197" i="8"/>
  <c r="BH197" i="8"/>
  <c r="BG197" i="8"/>
  <c r="BF197" i="8"/>
  <c r="T197" i="8"/>
  <c r="R197" i="8"/>
  <c r="P197" i="8"/>
  <c r="BI196" i="8"/>
  <c r="BH196" i="8"/>
  <c r="BG196" i="8"/>
  <c r="BF196" i="8"/>
  <c r="T196" i="8"/>
  <c r="R196" i="8"/>
  <c r="P196" i="8"/>
  <c r="BI195" i="8"/>
  <c r="BH195" i="8"/>
  <c r="BG195" i="8"/>
  <c r="BF195" i="8"/>
  <c r="T195" i="8"/>
  <c r="R195" i="8"/>
  <c r="P195" i="8"/>
  <c r="BI194" i="8"/>
  <c r="BH194" i="8"/>
  <c r="BG194" i="8"/>
  <c r="BF194" i="8"/>
  <c r="T194" i="8"/>
  <c r="R194" i="8"/>
  <c r="P194" i="8"/>
  <c r="BI193" i="8"/>
  <c r="BH193" i="8"/>
  <c r="BG193" i="8"/>
  <c r="BF193" i="8"/>
  <c r="T193" i="8"/>
  <c r="R193" i="8"/>
  <c r="P193" i="8"/>
  <c r="BI192" i="8"/>
  <c r="BH192" i="8"/>
  <c r="BG192" i="8"/>
  <c r="BF192" i="8"/>
  <c r="T192" i="8"/>
  <c r="R192" i="8"/>
  <c r="P192" i="8"/>
  <c r="BI191" i="8"/>
  <c r="BH191" i="8"/>
  <c r="BG191" i="8"/>
  <c r="BF191" i="8"/>
  <c r="T191" i="8"/>
  <c r="R191" i="8"/>
  <c r="P191" i="8"/>
  <c r="BI190" i="8"/>
  <c r="BH190" i="8"/>
  <c r="BG190" i="8"/>
  <c r="BF190" i="8"/>
  <c r="T190" i="8"/>
  <c r="R190" i="8"/>
  <c r="P190" i="8"/>
  <c r="BI189" i="8"/>
  <c r="BH189" i="8"/>
  <c r="BG189" i="8"/>
  <c r="BF189" i="8"/>
  <c r="T189" i="8"/>
  <c r="R189" i="8"/>
  <c r="P189" i="8"/>
  <c r="BI188" i="8"/>
  <c r="BH188" i="8"/>
  <c r="BG188" i="8"/>
  <c r="BF188" i="8"/>
  <c r="T188" i="8"/>
  <c r="R188" i="8"/>
  <c r="P188" i="8"/>
  <c r="BI187" i="8"/>
  <c r="BH187" i="8"/>
  <c r="BG187" i="8"/>
  <c r="BF187" i="8"/>
  <c r="T187" i="8"/>
  <c r="R187" i="8"/>
  <c r="P187" i="8"/>
  <c r="BI186" i="8"/>
  <c r="BH186" i="8"/>
  <c r="BG186" i="8"/>
  <c r="BF186" i="8"/>
  <c r="T186" i="8"/>
  <c r="R186" i="8"/>
  <c r="P186" i="8"/>
  <c r="BI185" i="8"/>
  <c r="BH185" i="8"/>
  <c r="BG185" i="8"/>
  <c r="BF185" i="8"/>
  <c r="T185" i="8"/>
  <c r="R185" i="8"/>
  <c r="P185" i="8"/>
  <c r="BI184" i="8"/>
  <c r="BH184" i="8"/>
  <c r="BG184" i="8"/>
  <c r="BF184" i="8"/>
  <c r="T184" i="8"/>
  <c r="R184" i="8"/>
  <c r="P184" i="8"/>
  <c r="BI183" i="8"/>
  <c r="BH183" i="8"/>
  <c r="BG183" i="8"/>
  <c r="BF183" i="8"/>
  <c r="T183" i="8"/>
  <c r="R183" i="8"/>
  <c r="P183" i="8"/>
  <c r="BI182" i="8"/>
  <c r="BH182" i="8"/>
  <c r="BG182" i="8"/>
  <c r="BF182" i="8"/>
  <c r="T182" i="8"/>
  <c r="R182" i="8"/>
  <c r="P182" i="8"/>
  <c r="BI181" i="8"/>
  <c r="BH181" i="8"/>
  <c r="BG181" i="8"/>
  <c r="BF181" i="8"/>
  <c r="T181" i="8"/>
  <c r="R181" i="8"/>
  <c r="P181" i="8"/>
  <c r="BI180" i="8"/>
  <c r="BH180" i="8"/>
  <c r="BG180" i="8"/>
  <c r="BF180" i="8"/>
  <c r="T180" i="8"/>
  <c r="R180" i="8"/>
  <c r="P180" i="8"/>
  <c r="BI179" i="8"/>
  <c r="BH179" i="8"/>
  <c r="BG179" i="8"/>
  <c r="BF179" i="8"/>
  <c r="T179" i="8"/>
  <c r="R179" i="8"/>
  <c r="P179" i="8"/>
  <c r="BI178" i="8"/>
  <c r="BH178" i="8"/>
  <c r="BG178" i="8"/>
  <c r="BF178" i="8"/>
  <c r="T178" i="8"/>
  <c r="R178" i="8"/>
  <c r="P178" i="8"/>
  <c r="BI177" i="8"/>
  <c r="BH177" i="8"/>
  <c r="BG177" i="8"/>
  <c r="BF177" i="8"/>
  <c r="T177" i="8"/>
  <c r="R177" i="8"/>
  <c r="P177" i="8"/>
  <c r="BI176" i="8"/>
  <c r="BH176" i="8"/>
  <c r="BG176" i="8"/>
  <c r="BF176" i="8"/>
  <c r="T176" i="8"/>
  <c r="R176" i="8"/>
  <c r="P176" i="8"/>
  <c r="BI175" i="8"/>
  <c r="BH175" i="8"/>
  <c r="BG175" i="8"/>
  <c r="BF175" i="8"/>
  <c r="T175" i="8"/>
  <c r="R175" i="8"/>
  <c r="P175" i="8"/>
  <c r="BI174" i="8"/>
  <c r="BH174" i="8"/>
  <c r="BG174" i="8"/>
  <c r="BF174" i="8"/>
  <c r="T174" i="8"/>
  <c r="R174" i="8"/>
  <c r="P174" i="8"/>
  <c r="BI173" i="8"/>
  <c r="BH173" i="8"/>
  <c r="BG173" i="8"/>
  <c r="BF173" i="8"/>
  <c r="T173" i="8"/>
  <c r="R173" i="8"/>
  <c r="P173" i="8"/>
  <c r="BI172" i="8"/>
  <c r="BH172" i="8"/>
  <c r="BG172" i="8"/>
  <c r="BF172" i="8"/>
  <c r="T172" i="8"/>
  <c r="R172" i="8"/>
  <c r="P172" i="8"/>
  <c r="BI170" i="8"/>
  <c r="BH170" i="8"/>
  <c r="BG170" i="8"/>
  <c r="BF170" i="8"/>
  <c r="T170" i="8"/>
  <c r="R170" i="8"/>
  <c r="P170" i="8"/>
  <c r="BI169" i="8"/>
  <c r="BH169" i="8"/>
  <c r="BG169" i="8"/>
  <c r="BF169" i="8"/>
  <c r="T169" i="8"/>
  <c r="R169" i="8"/>
  <c r="P169" i="8"/>
  <c r="BI168" i="8"/>
  <c r="BH168" i="8"/>
  <c r="BG168" i="8"/>
  <c r="BF168" i="8"/>
  <c r="T168" i="8"/>
  <c r="R168" i="8"/>
  <c r="P168" i="8"/>
  <c r="BI167" i="8"/>
  <c r="BH167" i="8"/>
  <c r="BG167" i="8"/>
  <c r="BF167" i="8"/>
  <c r="T167" i="8"/>
  <c r="R167" i="8"/>
  <c r="P167" i="8"/>
  <c r="BI166" i="8"/>
  <c r="BH166" i="8"/>
  <c r="BG166" i="8"/>
  <c r="BF166" i="8"/>
  <c r="T166" i="8"/>
  <c r="R166" i="8"/>
  <c r="P166" i="8"/>
  <c r="BI165" i="8"/>
  <c r="BH165" i="8"/>
  <c r="BG165" i="8"/>
  <c r="BF165" i="8"/>
  <c r="T165" i="8"/>
  <c r="R165" i="8"/>
  <c r="P165" i="8"/>
  <c r="BI164" i="8"/>
  <c r="BH164" i="8"/>
  <c r="BG164" i="8"/>
  <c r="BF164" i="8"/>
  <c r="T164" i="8"/>
  <c r="R164" i="8"/>
  <c r="P164" i="8"/>
  <c r="BI163" i="8"/>
  <c r="BH163" i="8"/>
  <c r="BG163" i="8"/>
  <c r="BF163" i="8"/>
  <c r="T163" i="8"/>
  <c r="R163" i="8"/>
  <c r="P163" i="8"/>
  <c r="BI162" i="8"/>
  <c r="BH162" i="8"/>
  <c r="BG162" i="8"/>
  <c r="BF162" i="8"/>
  <c r="T162" i="8"/>
  <c r="R162" i="8"/>
  <c r="P162" i="8"/>
  <c r="BI161" i="8"/>
  <c r="BH161" i="8"/>
  <c r="BG161" i="8"/>
  <c r="BF161" i="8"/>
  <c r="T161" i="8"/>
  <c r="R161" i="8"/>
  <c r="P161" i="8"/>
  <c r="BI160" i="8"/>
  <c r="BH160" i="8"/>
  <c r="BG160" i="8"/>
  <c r="BF160" i="8"/>
  <c r="T160" i="8"/>
  <c r="R160" i="8"/>
  <c r="P160" i="8"/>
  <c r="BI159" i="8"/>
  <c r="BH159" i="8"/>
  <c r="BG159" i="8"/>
  <c r="BF159" i="8"/>
  <c r="T159" i="8"/>
  <c r="R159" i="8"/>
  <c r="P159" i="8"/>
  <c r="BI158" i="8"/>
  <c r="BH158" i="8"/>
  <c r="BG158" i="8"/>
  <c r="BF158" i="8"/>
  <c r="T158" i="8"/>
  <c r="R158" i="8"/>
  <c r="P158" i="8"/>
  <c r="BI157" i="8"/>
  <c r="BH157" i="8"/>
  <c r="BG157" i="8"/>
  <c r="BF157" i="8"/>
  <c r="T157" i="8"/>
  <c r="R157" i="8"/>
  <c r="P157" i="8"/>
  <c r="BI156" i="8"/>
  <c r="BH156" i="8"/>
  <c r="BG156" i="8"/>
  <c r="BF156" i="8"/>
  <c r="T156" i="8"/>
  <c r="R156" i="8"/>
  <c r="P156" i="8"/>
  <c r="BI155" i="8"/>
  <c r="BH155" i="8"/>
  <c r="BG155" i="8"/>
  <c r="BF155" i="8"/>
  <c r="T155" i="8"/>
  <c r="R155" i="8"/>
  <c r="P155" i="8"/>
  <c r="BI154" i="8"/>
  <c r="BH154" i="8"/>
  <c r="BG154" i="8"/>
  <c r="BF154" i="8"/>
  <c r="T154" i="8"/>
  <c r="R154" i="8"/>
  <c r="P154" i="8"/>
  <c r="BI152" i="8"/>
  <c r="BH152" i="8"/>
  <c r="BG152" i="8"/>
  <c r="BF152" i="8"/>
  <c r="T152" i="8"/>
  <c r="R152" i="8"/>
  <c r="P152" i="8"/>
  <c r="BI151" i="8"/>
  <c r="BH151" i="8"/>
  <c r="BG151" i="8"/>
  <c r="BF151" i="8"/>
  <c r="T151" i="8"/>
  <c r="R151" i="8"/>
  <c r="P151" i="8"/>
  <c r="BI150" i="8"/>
  <c r="BH150" i="8"/>
  <c r="BG150" i="8"/>
  <c r="BF150" i="8"/>
  <c r="T150" i="8"/>
  <c r="R150" i="8"/>
  <c r="P150" i="8"/>
  <c r="J144" i="8"/>
  <c r="J143" i="8"/>
  <c r="F143" i="8"/>
  <c r="F141" i="8"/>
  <c r="E139" i="8"/>
  <c r="BI126" i="8"/>
  <c r="BH126" i="8"/>
  <c r="BG126" i="8"/>
  <c r="BF126" i="8"/>
  <c r="BI125" i="8"/>
  <c r="BH125" i="8"/>
  <c r="BG125" i="8"/>
  <c r="BF125" i="8"/>
  <c r="BE125" i="8"/>
  <c r="BI124" i="8"/>
  <c r="BH124" i="8"/>
  <c r="BG124" i="8"/>
  <c r="BF124" i="8"/>
  <c r="BE124" i="8"/>
  <c r="BI123" i="8"/>
  <c r="BH123" i="8"/>
  <c r="BG123" i="8"/>
  <c r="BF123" i="8"/>
  <c r="BE123" i="8"/>
  <c r="BI122" i="8"/>
  <c r="BH122" i="8"/>
  <c r="BG122" i="8"/>
  <c r="BF122" i="8"/>
  <c r="BE122" i="8"/>
  <c r="BI121" i="8"/>
  <c r="BH121" i="8"/>
  <c r="BG121" i="8"/>
  <c r="BF121" i="8"/>
  <c r="BE121" i="8"/>
  <c r="J92" i="8"/>
  <c r="J91" i="8"/>
  <c r="F91" i="8"/>
  <c r="F89" i="8"/>
  <c r="E87" i="8"/>
  <c r="J18" i="8"/>
  <c r="E18" i="8"/>
  <c r="F144" i="8" s="1"/>
  <c r="J17" i="8"/>
  <c r="J12" i="8"/>
  <c r="J141" i="8"/>
  <c r="E7" i="8"/>
  <c r="E137" i="8" s="1"/>
  <c r="J39" i="7"/>
  <c r="J38" i="7"/>
  <c r="AY100" i="1"/>
  <c r="J37" i="7"/>
  <c r="AX100" i="1"/>
  <c r="BI229" i="7"/>
  <c r="BH229" i="7"/>
  <c r="BG229" i="7"/>
  <c r="BF229" i="7"/>
  <c r="T229" i="7"/>
  <c r="R229" i="7"/>
  <c r="P229" i="7"/>
  <c r="BI228" i="7"/>
  <c r="BH228" i="7"/>
  <c r="BG228" i="7"/>
  <c r="BF228" i="7"/>
  <c r="T228" i="7"/>
  <c r="R228" i="7"/>
  <c r="P228" i="7"/>
  <c r="BI227" i="7"/>
  <c r="BH227" i="7"/>
  <c r="BG227" i="7"/>
  <c r="BF227" i="7"/>
  <c r="T227" i="7"/>
  <c r="R227" i="7"/>
  <c r="P227" i="7"/>
  <c r="BI226" i="7"/>
  <c r="BH226" i="7"/>
  <c r="BG226" i="7"/>
  <c r="BF226" i="7"/>
  <c r="T226" i="7"/>
  <c r="R226" i="7"/>
  <c r="P226" i="7"/>
  <c r="BI225" i="7"/>
  <c r="BH225" i="7"/>
  <c r="BG225" i="7"/>
  <c r="BF225" i="7"/>
  <c r="T225" i="7"/>
  <c r="R225" i="7"/>
  <c r="P225" i="7"/>
  <c r="BI224" i="7"/>
  <c r="BH224" i="7"/>
  <c r="BG224" i="7"/>
  <c r="BF224" i="7"/>
  <c r="T224" i="7"/>
  <c r="R224" i="7"/>
  <c r="P224" i="7"/>
  <c r="BI222" i="7"/>
  <c r="BH222" i="7"/>
  <c r="BG222" i="7"/>
  <c r="BF222" i="7"/>
  <c r="T222" i="7"/>
  <c r="R222" i="7"/>
  <c r="P222" i="7"/>
  <c r="BI221" i="7"/>
  <c r="BH221" i="7"/>
  <c r="BG221" i="7"/>
  <c r="BF221" i="7"/>
  <c r="T221" i="7"/>
  <c r="R221" i="7"/>
  <c r="P221" i="7"/>
  <c r="BI220" i="7"/>
  <c r="BH220" i="7"/>
  <c r="BG220" i="7"/>
  <c r="BF220" i="7"/>
  <c r="T220" i="7"/>
  <c r="R220" i="7"/>
  <c r="P220" i="7"/>
  <c r="BI218" i="7"/>
  <c r="BH218" i="7"/>
  <c r="BG218" i="7"/>
  <c r="BF218" i="7"/>
  <c r="T218" i="7"/>
  <c r="T217" i="7"/>
  <c r="R218" i="7"/>
  <c r="R217" i="7" s="1"/>
  <c r="P218" i="7"/>
  <c r="P217" i="7" s="1"/>
  <c r="BI216" i="7"/>
  <c r="BH216" i="7"/>
  <c r="BG216" i="7"/>
  <c r="BF216" i="7"/>
  <c r="T216" i="7"/>
  <c r="R216" i="7"/>
  <c r="P216" i="7"/>
  <c r="BI215" i="7"/>
  <c r="BH215" i="7"/>
  <c r="BG215" i="7"/>
  <c r="BF215" i="7"/>
  <c r="T215" i="7"/>
  <c r="R215" i="7"/>
  <c r="P215" i="7"/>
  <c r="BI214" i="7"/>
  <c r="BH214" i="7"/>
  <c r="BG214" i="7"/>
  <c r="BF214" i="7"/>
  <c r="T214" i="7"/>
  <c r="R214" i="7"/>
  <c r="P214" i="7"/>
  <c r="BI212" i="7"/>
  <c r="BH212" i="7"/>
  <c r="BG212" i="7"/>
  <c r="BF212" i="7"/>
  <c r="T212" i="7"/>
  <c r="R212" i="7"/>
  <c r="P212" i="7"/>
  <c r="BI211" i="7"/>
  <c r="BH211" i="7"/>
  <c r="BG211" i="7"/>
  <c r="BF211" i="7"/>
  <c r="T211" i="7"/>
  <c r="R211" i="7"/>
  <c r="P211" i="7"/>
  <c r="BI210" i="7"/>
  <c r="BH210" i="7"/>
  <c r="BG210" i="7"/>
  <c r="BF210" i="7"/>
  <c r="T210" i="7"/>
  <c r="R210" i="7"/>
  <c r="P210" i="7"/>
  <c r="BI209" i="7"/>
  <c r="BH209" i="7"/>
  <c r="BG209" i="7"/>
  <c r="BF209" i="7"/>
  <c r="T209" i="7"/>
  <c r="R209" i="7"/>
  <c r="P209" i="7"/>
  <c r="BI208" i="7"/>
  <c r="BH208" i="7"/>
  <c r="BG208" i="7"/>
  <c r="BF208" i="7"/>
  <c r="T208" i="7"/>
  <c r="R208" i="7"/>
  <c r="P208" i="7"/>
  <c r="BI207" i="7"/>
  <c r="BH207" i="7"/>
  <c r="BG207" i="7"/>
  <c r="BF207" i="7"/>
  <c r="T207" i="7"/>
  <c r="R207" i="7"/>
  <c r="P207" i="7"/>
  <c r="BI206" i="7"/>
  <c r="BH206" i="7"/>
  <c r="BG206" i="7"/>
  <c r="BF206" i="7"/>
  <c r="T206" i="7"/>
  <c r="R206" i="7"/>
  <c r="P206" i="7"/>
  <c r="BI205" i="7"/>
  <c r="BH205" i="7"/>
  <c r="BG205" i="7"/>
  <c r="BF205" i="7"/>
  <c r="T205" i="7"/>
  <c r="R205" i="7"/>
  <c r="P205" i="7"/>
  <c r="BI202" i="7"/>
  <c r="BH202" i="7"/>
  <c r="BG202" i="7"/>
  <c r="BF202" i="7"/>
  <c r="T202" i="7"/>
  <c r="T201" i="7" s="1"/>
  <c r="R202" i="7"/>
  <c r="R201" i="7"/>
  <c r="P202" i="7"/>
  <c r="P201" i="7" s="1"/>
  <c r="BI200" i="7"/>
  <c r="BH200" i="7"/>
  <c r="BG200" i="7"/>
  <c r="BF200" i="7"/>
  <c r="T200" i="7"/>
  <c r="R200" i="7"/>
  <c r="P200" i="7"/>
  <c r="BI199" i="7"/>
  <c r="BH199" i="7"/>
  <c r="BG199" i="7"/>
  <c r="BF199" i="7"/>
  <c r="T199" i="7"/>
  <c r="R199" i="7"/>
  <c r="P199" i="7"/>
  <c r="BI198" i="7"/>
  <c r="BH198" i="7"/>
  <c r="BG198" i="7"/>
  <c r="BF198" i="7"/>
  <c r="T198" i="7"/>
  <c r="R198" i="7"/>
  <c r="P198" i="7"/>
  <c r="BI197" i="7"/>
  <c r="BH197" i="7"/>
  <c r="BG197" i="7"/>
  <c r="BF197" i="7"/>
  <c r="T197" i="7"/>
  <c r="R197" i="7"/>
  <c r="P197" i="7"/>
  <c r="BI196" i="7"/>
  <c r="BH196" i="7"/>
  <c r="BG196" i="7"/>
  <c r="BF196" i="7"/>
  <c r="T196" i="7"/>
  <c r="R196" i="7"/>
  <c r="P196" i="7"/>
  <c r="BI195" i="7"/>
  <c r="BH195" i="7"/>
  <c r="BG195" i="7"/>
  <c r="BF195" i="7"/>
  <c r="T195" i="7"/>
  <c r="R195" i="7"/>
  <c r="P195" i="7"/>
  <c r="BI194" i="7"/>
  <c r="BH194" i="7"/>
  <c r="BG194" i="7"/>
  <c r="BF194" i="7"/>
  <c r="T194" i="7"/>
  <c r="R194" i="7"/>
  <c r="P194" i="7"/>
  <c r="BI193" i="7"/>
  <c r="BH193" i="7"/>
  <c r="BG193" i="7"/>
  <c r="BF193" i="7"/>
  <c r="T193" i="7"/>
  <c r="R193" i="7"/>
  <c r="P193" i="7"/>
  <c r="BI191" i="7"/>
  <c r="BH191" i="7"/>
  <c r="BG191" i="7"/>
  <c r="BF191" i="7"/>
  <c r="T191" i="7"/>
  <c r="R191" i="7"/>
  <c r="P191" i="7"/>
  <c r="BI190" i="7"/>
  <c r="BH190" i="7"/>
  <c r="BG190" i="7"/>
  <c r="BF190" i="7"/>
  <c r="T190" i="7"/>
  <c r="R190" i="7"/>
  <c r="P190" i="7"/>
  <c r="BI189" i="7"/>
  <c r="BH189" i="7"/>
  <c r="BG189" i="7"/>
  <c r="BF189" i="7"/>
  <c r="T189" i="7"/>
  <c r="R189" i="7"/>
  <c r="P189" i="7"/>
  <c r="BI188" i="7"/>
  <c r="BH188" i="7"/>
  <c r="BG188" i="7"/>
  <c r="BF188" i="7"/>
  <c r="T188" i="7"/>
  <c r="R188" i="7"/>
  <c r="P188" i="7"/>
  <c r="BI187" i="7"/>
  <c r="BH187" i="7"/>
  <c r="BG187" i="7"/>
  <c r="BF187" i="7"/>
  <c r="T187" i="7"/>
  <c r="R187" i="7"/>
  <c r="P187" i="7"/>
  <c r="BI186" i="7"/>
  <c r="BH186" i="7"/>
  <c r="BG186" i="7"/>
  <c r="BF186" i="7"/>
  <c r="T186" i="7"/>
  <c r="R186" i="7"/>
  <c r="P186" i="7"/>
  <c r="BI185" i="7"/>
  <c r="BH185" i="7"/>
  <c r="BG185" i="7"/>
  <c r="BF185" i="7"/>
  <c r="T185" i="7"/>
  <c r="R185" i="7"/>
  <c r="P185" i="7"/>
  <c r="BI184" i="7"/>
  <c r="BH184" i="7"/>
  <c r="BG184" i="7"/>
  <c r="BF184" i="7"/>
  <c r="T184" i="7"/>
  <c r="R184" i="7"/>
  <c r="P184" i="7"/>
  <c r="BI182" i="7"/>
  <c r="BH182" i="7"/>
  <c r="BG182" i="7"/>
  <c r="BF182" i="7"/>
  <c r="T182" i="7"/>
  <c r="R182" i="7"/>
  <c r="P182" i="7"/>
  <c r="BI181" i="7"/>
  <c r="BH181" i="7"/>
  <c r="BG181" i="7"/>
  <c r="BF181" i="7"/>
  <c r="T181" i="7"/>
  <c r="R181" i="7"/>
  <c r="P181" i="7"/>
  <c r="BI180" i="7"/>
  <c r="BH180" i="7"/>
  <c r="BG180" i="7"/>
  <c r="BF180" i="7"/>
  <c r="T180" i="7"/>
  <c r="R180" i="7"/>
  <c r="P180" i="7"/>
  <c r="BI179" i="7"/>
  <c r="BH179" i="7"/>
  <c r="BG179" i="7"/>
  <c r="BF179" i="7"/>
  <c r="T179" i="7"/>
  <c r="R179" i="7"/>
  <c r="P179" i="7"/>
  <c r="BI178" i="7"/>
  <c r="BH178" i="7"/>
  <c r="BG178" i="7"/>
  <c r="BF178" i="7"/>
  <c r="T178" i="7"/>
  <c r="R178" i="7"/>
  <c r="P178" i="7"/>
  <c r="BI177" i="7"/>
  <c r="BH177" i="7"/>
  <c r="BG177" i="7"/>
  <c r="BF177" i="7"/>
  <c r="T177" i="7"/>
  <c r="R177" i="7"/>
  <c r="P177" i="7"/>
  <c r="BI176" i="7"/>
  <c r="BH176" i="7"/>
  <c r="BG176" i="7"/>
  <c r="BF176" i="7"/>
  <c r="T176" i="7"/>
  <c r="R176" i="7"/>
  <c r="P176" i="7"/>
  <c r="BI175" i="7"/>
  <c r="BH175" i="7"/>
  <c r="BG175" i="7"/>
  <c r="BF175" i="7"/>
  <c r="T175" i="7"/>
  <c r="R175" i="7"/>
  <c r="P175" i="7"/>
  <c r="BI174" i="7"/>
  <c r="BH174" i="7"/>
  <c r="BG174" i="7"/>
  <c r="BF174" i="7"/>
  <c r="T174" i="7"/>
  <c r="R174" i="7"/>
  <c r="P174" i="7"/>
  <c r="BI173" i="7"/>
  <c r="BH173" i="7"/>
  <c r="BG173" i="7"/>
  <c r="BF173" i="7"/>
  <c r="T173" i="7"/>
  <c r="R173" i="7"/>
  <c r="P173" i="7"/>
  <c r="BI171" i="7"/>
  <c r="BH171" i="7"/>
  <c r="BG171" i="7"/>
  <c r="BF171" i="7"/>
  <c r="T171" i="7"/>
  <c r="R171" i="7"/>
  <c r="P171" i="7"/>
  <c r="BI170" i="7"/>
  <c r="BH170" i="7"/>
  <c r="BG170" i="7"/>
  <c r="BF170" i="7"/>
  <c r="T170" i="7"/>
  <c r="R170" i="7"/>
  <c r="P170" i="7"/>
  <c r="BI169" i="7"/>
  <c r="BH169" i="7"/>
  <c r="BG169" i="7"/>
  <c r="BF169" i="7"/>
  <c r="T169" i="7"/>
  <c r="R169" i="7"/>
  <c r="P169" i="7"/>
  <c r="BI168" i="7"/>
  <c r="BH168" i="7"/>
  <c r="BG168" i="7"/>
  <c r="BF168" i="7"/>
  <c r="T168" i="7"/>
  <c r="R168" i="7"/>
  <c r="P168" i="7"/>
  <c r="BI167" i="7"/>
  <c r="BH167" i="7"/>
  <c r="BG167" i="7"/>
  <c r="BF167" i="7"/>
  <c r="T167" i="7"/>
  <c r="R167" i="7"/>
  <c r="P167" i="7"/>
  <c r="BI166" i="7"/>
  <c r="BH166" i="7"/>
  <c r="BG166" i="7"/>
  <c r="BF166" i="7"/>
  <c r="T166" i="7"/>
  <c r="R166" i="7"/>
  <c r="P166" i="7"/>
  <c r="BI165" i="7"/>
  <c r="BH165" i="7"/>
  <c r="BG165" i="7"/>
  <c r="BF165" i="7"/>
  <c r="T165" i="7"/>
  <c r="R165" i="7"/>
  <c r="P165" i="7"/>
  <c r="BI164" i="7"/>
  <c r="BH164" i="7"/>
  <c r="BG164" i="7"/>
  <c r="BF164" i="7"/>
  <c r="T164" i="7"/>
  <c r="R164" i="7"/>
  <c r="P164" i="7"/>
  <c r="BI163" i="7"/>
  <c r="BH163" i="7"/>
  <c r="BG163" i="7"/>
  <c r="BF163" i="7"/>
  <c r="T163" i="7"/>
  <c r="R163" i="7"/>
  <c r="P163" i="7"/>
  <c r="BI162" i="7"/>
  <c r="BH162" i="7"/>
  <c r="BG162" i="7"/>
  <c r="BF162" i="7"/>
  <c r="T162" i="7"/>
  <c r="R162" i="7"/>
  <c r="P162" i="7"/>
  <c r="BI161" i="7"/>
  <c r="BH161" i="7"/>
  <c r="BG161" i="7"/>
  <c r="BF161" i="7"/>
  <c r="T161" i="7"/>
  <c r="R161" i="7"/>
  <c r="P161" i="7"/>
  <c r="BI159" i="7"/>
  <c r="BH159" i="7"/>
  <c r="BG159" i="7"/>
  <c r="BF159" i="7"/>
  <c r="T159" i="7"/>
  <c r="R159" i="7"/>
  <c r="P159" i="7"/>
  <c r="BI158" i="7"/>
  <c r="BH158" i="7"/>
  <c r="BG158" i="7"/>
  <c r="BF158" i="7"/>
  <c r="T158" i="7"/>
  <c r="R158" i="7"/>
  <c r="P158" i="7"/>
  <c r="BI157" i="7"/>
  <c r="BH157" i="7"/>
  <c r="BG157" i="7"/>
  <c r="BF157" i="7"/>
  <c r="T157" i="7"/>
  <c r="R157" i="7"/>
  <c r="P157" i="7"/>
  <c r="BI156" i="7"/>
  <c r="BH156" i="7"/>
  <c r="BG156" i="7"/>
  <c r="BF156" i="7"/>
  <c r="T156" i="7"/>
  <c r="R156" i="7"/>
  <c r="P156" i="7"/>
  <c r="BI155" i="7"/>
  <c r="BH155" i="7"/>
  <c r="BG155" i="7"/>
  <c r="BF155" i="7"/>
  <c r="T155" i="7"/>
  <c r="R155" i="7"/>
  <c r="P155" i="7"/>
  <c r="BI154" i="7"/>
  <c r="BH154" i="7"/>
  <c r="BG154" i="7"/>
  <c r="BF154" i="7"/>
  <c r="T154" i="7"/>
  <c r="R154" i="7"/>
  <c r="P154" i="7"/>
  <c r="BI153" i="7"/>
  <c r="BH153" i="7"/>
  <c r="BG153" i="7"/>
  <c r="BF153" i="7"/>
  <c r="T153" i="7"/>
  <c r="R153" i="7"/>
  <c r="P153" i="7"/>
  <c r="BI152" i="7"/>
  <c r="BH152" i="7"/>
  <c r="BG152" i="7"/>
  <c r="BF152" i="7"/>
  <c r="T152" i="7"/>
  <c r="R152" i="7"/>
  <c r="P152" i="7"/>
  <c r="BI151" i="7"/>
  <c r="BH151" i="7"/>
  <c r="BG151" i="7"/>
  <c r="BF151" i="7"/>
  <c r="T151" i="7"/>
  <c r="R151" i="7"/>
  <c r="P151" i="7"/>
  <c r="BI150" i="7"/>
  <c r="BH150" i="7"/>
  <c r="BG150" i="7"/>
  <c r="BF150" i="7"/>
  <c r="T150" i="7"/>
  <c r="R150" i="7"/>
  <c r="P150" i="7"/>
  <c r="BI149" i="7"/>
  <c r="BH149" i="7"/>
  <c r="BG149" i="7"/>
  <c r="BF149" i="7"/>
  <c r="T149" i="7"/>
  <c r="R149" i="7"/>
  <c r="P149" i="7"/>
  <c r="BI148" i="7"/>
  <c r="BH148" i="7"/>
  <c r="BG148" i="7"/>
  <c r="BF148" i="7"/>
  <c r="T148" i="7"/>
  <c r="R148" i="7"/>
  <c r="P148" i="7"/>
  <c r="BI147" i="7"/>
  <c r="BH147" i="7"/>
  <c r="BG147" i="7"/>
  <c r="BF147" i="7"/>
  <c r="T147" i="7"/>
  <c r="R147" i="7"/>
  <c r="P147" i="7"/>
  <c r="BI146" i="7"/>
  <c r="BH146" i="7"/>
  <c r="BG146" i="7"/>
  <c r="BF146" i="7"/>
  <c r="T146" i="7"/>
  <c r="R146" i="7"/>
  <c r="P146" i="7"/>
  <c r="BI144" i="7"/>
  <c r="BH144" i="7"/>
  <c r="BG144" i="7"/>
  <c r="BF144" i="7"/>
  <c r="T144" i="7"/>
  <c r="R144" i="7"/>
  <c r="P144" i="7"/>
  <c r="BI143" i="7"/>
  <c r="BH143" i="7"/>
  <c r="BG143" i="7"/>
  <c r="BF143" i="7"/>
  <c r="T143" i="7"/>
  <c r="R143" i="7"/>
  <c r="P143" i="7"/>
  <c r="J137" i="7"/>
  <c r="J136" i="7"/>
  <c r="F136" i="7"/>
  <c r="F134" i="7"/>
  <c r="E132" i="7"/>
  <c r="BI119" i="7"/>
  <c r="BH119" i="7"/>
  <c r="BG119" i="7"/>
  <c r="BF119" i="7"/>
  <c r="BI118" i="7"/>
  <c r="BH118" i="7"/>
  <c r="BG118" i="7"/>
  <c r="BF118" i="7"/>
  <c r="BE118" i="7"/>
  <c r="BI117" i="7"/>
  <c r="BH117" i="7"/>
  <c r="BG117" i="7"/>
  <c r="BF117" i="7"/>
  <c r="BE117" i="7"/>
  <c r="BI116" i="7"/>
  <c r="BH116" i="7"/>
  <c r="BG116" i="7"/>
  <c r="BF116" i="7"/>
  <c r="BE116" i="7"/>
  <c r="BI115" i="7"/>
  <c r="BH115" i="7"/>
  <c r="BG115" i="7"/>
  <c r="BF115" i="7"/>
  <c r="BE115" i="7"/>
  <c r="BI114" i="7"/>
  <c r="BH114" i="7"/>
  <c r="BG114" i="7"/>
  <c r="BF114" i="7"/>
  <c r="BE114" i="7"/>
  <c r="J92" i="7"/>
  <c r="J91" i="7"/>
  <c r="F91" i="7"/>
  <c r="F89" i="7"/>
  <c r="E87" i="7"/>
  <c r="J18" i="7"/>
  <c r="E18" i="7"/>
  <c r="F92" i="7" s="1"/>
  <c r="J17" i="7"/>
  <c r="J12" i="7"/>
  <c r="J134" i="7" s="1"/>
  <c r="E7" i="7"/>
  <c r="E130" i="7" s="1"/>
  <c r="J39" i="6"/>
  <c r="J38" i="6"/>
  <c r="AY99" i="1"/>
  <c r="J37" i="6"/>
  <c r="AX99" i="1" s="1"/>
  <c r="BI174" i="6"/>
  <c r="BH174" i="6"/>
  <c r="BG174" i="6"/>
  <c r="BF174" i="6"/>
  <c r="T174" i="6"/>
  <c r="T173" i="6"/>
  <c r="R174" i="6"/>
  <c r="R173" i="6" s="1"/>
  <c r="P174" i="6"/>
  <c r="P173" i="6"/>
  <c r="BI172" i="6"/>
  <c r="BH172" i="6"/>
  <c r="BG172" i="6"/>
  <c r="BF172" i="6"/>
  <c r="T172" i="6"/>
  <c r="T171" i="6" s="1"/>
  <c r="R172" i="6"/>
  <c r="R171" i="6" s="1"/>
  <c r="P172" i="6"/>
  <c r="P171" i="6"/>
  <c r="BI170" i="6"/>
  <c r="BH170" i="6"/>
  <c r="BG170" i="6"/>
  <c r="BF170" i="6"/>
  <c r="T170" i="6"/>
  <c r="R170" i="6"/>
  <c r="P170" i="6"/>
  <c r="BI169" i="6"/>
  <c r="BH169" i="6"/>
  <c r="BG169" i="6"/>
  <c r="BF169" i="6"/>
  <c r="T169" i="6"/>
  <c r="R169" i="6"/>
  <c r="P169" i="6"/>
  <c r="BI167" i="6"/>
  <c r="BH167" i="6"/>
  <c r="BG167" i="6"/>
  <c r="BF167" i="6"/>
  <c r="T167" i="6"/>
  <c r="T166" i="6" s="1"/>
  <c r="R167" i="6"/>
  <c r="R166" i="6" s="1"/>
  <c r="P167" i="6"/>
  <c r="P166" i="6" s="1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1" i="6"/>
  <c r="BH161" i="6"/>
  <c r="BG161" i="6"/>
  <c r="BF161" i="6"/>
  <c r="T161" i="6"/>
  <c r="T160" i="6" s="1"/>
  <c r="R161" i="6"/>
  <c r="R160" i="6" s="1"/>
  <c r="P161" i="6"/>
  <c r="P160" i="6" s="1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5" i="6"/>
  <c r="BH155" i="6"/>
  <c r="BG155" i="6"/>
  <c r="BF155" i="6"/>
  <c r="T155" i="6"/>
  <c r="R155" i="6"/>
  <c r="P155" i="6"/>
  <c r="BI154" i="6"/>
  <c r="BH154" i="6"/>
  <c r="BG154" i="6"/>
  <c r="BF154" i="6"/>
  <c r="T154" i="6"/>
  <c r="R154" i="6"/>
  <c r="P154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J133" i="6"/>
  <c r="J132" i="6"/>
  <c r="F132" i="6"/>
  <c r="F130" i="6"/>
  <c r="E128" i="6"/>
  <c r="BI115" i="6"/>
  <c r="BH115" i="6"/>
  <c r="BG115" i="6"/>
  <c r="BF115" i="6"/>
  <c r="BI114" i="6"/>
  <c r="BH114" i="6"/>
  <c r="BG114" i="6"/>
  <c r="BF114" i="6"/>
  <c r="BE114" i="6"/>
  <c r="BI113" i="6"/>
  <c r="BH113" i="6"/>
  <c r="BG113" i="6"/>
  <c r="BF113" i="6"/>
  <c r="BE113" i="6"/>
  <c r="BI112" i="6"/>
  <c r="BH112" i="6"/>
  <c r="BG112" i="6"/>
  <c r="BF112" i="6"/>
  <c r="BE112" i="6"/>
  <c r="BI111" i="6"/>
  <c r="BH111" i="6"/>
  <c r="BG111" i="6"/>
  <c r="BF111" i="6"/>
  <c r="BE111" i="6"/>
  <c r="BI110" i="6"/>
  <c r="BH110" i="6"/>
  <c r="BG110" i="6"/>
  <c r="BF110" i="6"/>
  <c r="BE110" i="6"/>
  <c r="J92" i="6"/>
  <c r="J91" i="6"/>
  <c r="F91" i="6"/>
  <c r="F89" i="6"/>
  <c r="E87" i="6"/>
  <c r="J18" i="6"/>
  <c r="E18" i="6"/>
  <c r="F133" i="6" s="1"/>
  <c r="J17" i="6"/>
  <c r="J12" i="6"/>
  <c r="J89" i="6" s="1"/>
  <c r="E7" i="6"/>
  <c r="E126" i="6"/>
  <c r="J39" i="5"/>
  <c r="J38" i="5"/>
  <c r="AY98" i="1"/>
  <c r="J37" i="5"/>
  <c r="AX98" i="1" s="1"/>
  <c r="BI190" i="5"/>
  <c r="BH190" i="5"/>
  <c r="BG190" i="5"/>
  <c r="BF190" i="5"/>
  <c r="T190" i="5"/>
  <c r="T189" i="5" s="1"/>
  <c r="R190" i="5"/>
  <c r="R189" i="5" s="1"/>
  <c r="P190" i="5"/>
  <c r="P189" i="5"/>
  <c r="BI188" i="5"/>
  <c r="BH188" i="5"/>
  <c r="BG188" i="5"/>
  <c r="BF188" i="5"/>
  <c r="T188" i="5"/>
  <c r="T187" i="5" s="1"/>
  <c r="R188" i="5"/>
  <c r="R187" i="5" s="1"/>
  <c r="P188" i="5"/>
  <c r="P187" i="5"/>
  <c r="BI186" i="5"/>
  <c r="BH186" i="5"/>
  <c r="BG186" i="5"/>
  <c r="BF186" i="5"/>
  <c r="T186" i="5"/>
  <c r="R186" i="5"/>
  <c r="P186" i="5"/>
  <c r="BI185" i="5"/>
  <c r="BH185" i="5"/>
  <c r="BG185" i="5"/>
  <c r="BF185" i="5"/>
  <c r="T185" i="5"/>
  <c r="R185" i="5"/>
  <c r="P185" i="5"/>
  <c r="BI184" i="5"/>
  <c r="BH184" i="5"/>
  <c r="BG184" i="5"/>
  <c r="BF184" i="5"/>
  <c r="T184" i="5"/>
  <c r="R184" i="5"/>
  <c r="P184" i="5"/>
  <c r="BI182" i="5"/>
  <c r="BH182" i="5"/>
  <c r="BG182" i="5"/>
  <c r="BF182" i="5"/>
  <c r="T182" i="5"/>
  <c r="T181" i="5" s="1"/>
  <c r="R182" i="5"/>
  <c r="R181" i="5" s="1"/>
  <c r="P182" i="5"/>
  <c r="P181" i="5" s="1"/>
  <c r="BI180" i="5"/>
  <c r="BH180" i="5"/>
  <c r="BG180" i="5"/>
  <c r="BF180" i="5"/>
  <c r="T180" i="5"/>
  <c r="T179" i="5" s="1"/>
  <c r="R180" i="5"/>
  <c r="R179" i="5" s="1"/>
  <c r="P180" i="5"/>
  <c r="P179" i="5" s="1"/>
  <c r="BI178" i="5"/>
  <c r="BH178" i="5"/>
  <c r="BG178" i="5"/>
  <c r="BF178" i="5"/>
  <c r="T178" i="5"/>
  <c r="T177" i="5" s="1"/>
  <c r="R178" i="5"/>
  <c r="R177" i="5" s="1"/>
  <c r="P178" i="5"/>
  <c r="P177" i="5" s="1"/>
  <c r="BI176" i="5"/>
  <c r="BH176" i="5"/>
  <c r="BG176" i="5"/>
  <c r="BF176" i="5"/>
  <c r="T176" i="5"/>
  <c r="R176" i="5"/>
  <c r="P176" i="5"/>
  <c r="BI175" i="5"/>
  <c r="BH175" i="5"/>
  <c r="BG175" i="5"/>
  <c r="BF175" i="5"/>
  <c r="T175" i="5"/>
  <c r="R175" i="5"/>
  <c r="P175" i="5"/>
  <c r="BI174" i="5"/>
  <c r="BH174" i="5"/>
  <c r="BG174" i="5"/>
  <c r="BF174" i="5"/>
  <c r="T174" i="5"/>
  <c r="R174" i="5"/>
  <c r="P174" i="5"/>
  <c r="BI173" i="5"/>
  <c r="BH173" i="5"/>
  <c r="BG173" i="5"/>
  <c r="BF173" i="5"/>
  <c r="T173" i="5"/>
  <c r="R173" i="5"/>
  <c r="P173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8" i="5"/>
  <c r="BH168" i="5"/>
  <c r="BG168" i="5"/>
  <c r="BF168" i="5"/>
  <c r="T168" i="5"/>
  <c r="T167" i="5" s="1"/>
  <c r="R168" i="5"/>
  <c r="R167" i="5" s="1"/>
  <c r="P168" i="5"/>
  <c r="P167" i="5" s="1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J135" i="5"/>
  <c r="J134" i="5"/>
  <c r="F134" i="5"/>
  <c r="F132" i="5"/>
  <c r="E130" i="5"/>
  <c r="BI117" i="5"/>
  <c r="BH117" i="5"/>
  <c r="BG117" i="5"/>
  <c r="BF117" i="5"/>
  <c r="BI116" i="5"/>
  <c r="BH116" i="5"/>
  <c r="BG116" i="5"/>
  <c r="BF116" i="5"/>
  <c r="BE116" i="5"/>
  <c r="BI115" i="5"/>
  <c r="BH115" i="5"/>
  <c r="BG115" i="5"/>
  <c r="BF115" i="5"/>
  <c r="BE115" i="5"/>
  <c r="BI114" i="5"/>
  <c r="BH114" i="5"/>
  <c r="BG114" i="5"/>
  <c r="BF114" i="5"/>
  <c r="BE114" i="5"/>
  <c r="BI113" i="5"/>
  <c r="BH113" i="5"/>
  <c r="BG113" i="5"/>
  <c r="BF113" i="5"/>
  <c r="BE113" i="5"/>
  <c r="BI112" i="5"/>
  <c r="BH112" i="5"/>
  <c r="BG112" i="5"/>
  <c r="BF112" i="5"/>
  <c r="BE112" i="5"/>
  <c r="J92" i="5"/>
  <c r="J91" i="5"/>
  <c r="F91" i="5"/>
  <c r="F89" i="5"/>
  <c r="E87" i="5"/>
  <c r="J18" i="5"/>
  <c r="E18" i="5"/>
  <c r="F135" i="5" s="1"/>
  <c r="J17" i="5"/>
  <c r="J12" i="5"/>
  <c r="J132" i="5" s="1"/>
  <c r="E7" i="5"/>
  <c r="E128" i="5" s="1"/>
  <c r="J39" i="4"/>
  <c r="J38" i="4"/>
  <c r="AY97" i="1"/>
  <c r="J37" i="4"/>
  <c r="AX97" i="1" s="1"/>
  <c r="BI207" i="4"/>
  <c r="BH207" i="4"/>
  <c r="BG207" i="4"/>
  <c r="BF207" i="4"/>
  <c r="T207" i="4"/>
  <c r="R207" i="4"/>
  <c r="P207" i="4"/>
  <c r="BI206" i="4"/>
  <c r="BH206" i="4"/>
  <c r="BG206" i="4"/>
  <c r="BF206" i="4"/>
  <c r="T206" i="4"/>
  <c r="R206" i="4"/>
  <c r="P206" i="4"/>
  <c r="BI204" i="4"/>
  <c r="BH204" i="4"/>
  <c r="BG204" i="4"/>
  <c r="BF204" i="4"/>
  <c r="T204" i="4"/>
  <c r="R204" i="4"/>
  <c r="P204" i="4"/>
  <c r="BI203" i="4"/>
  <c r="BH203" i="4"/>
  <c r="BG203" i="4"/>
  <c r="BF203" i="4"/>
  <c r="T203" i="4"/>
  <c r="R203" i="4"/>
  <c r="P203" i="4"/>
  <c r="BI202" i="4"/>
  <c r="BH202" i="4"/>
  <c r="BG202" i="4"/>
  <c r="BF202" i="4"/>
  <c r="T202" i="4"/>
  <c r="R202" i="4"/>
  <c r="P202" i="4"/>
  <c r="BI201" i="4"/>
  <c r="BH201" i="4"/>
  <c r="BG201" i="4"/>
  <c r="BF201" i="4"/>
  <c r="T201" i="4"/>
  <c r="R201" i="4"/>
  <c r="P201" i="4"/>
  <c r="BI199" i="4"/>
  <c r="BH199" i="4"/>
  <c r="BG199" i="4"/>
  <c r="BF199" i="4"/>
  <c r="T199" i="4"/>
  <c r="T198" i="4" s="1"/>
  <c r="R199" i="4"/>
  <c r="R198" i="4" s="1"/>
  <c r="P199" i="4"/>
  <c r="P198" i="4" s="1"/>
  <c r="BI197" i="4"/>
  <c r="BH197" i="4"/>
  <c r="BG197" i="4"/>
  <c r="BF197" i="4"/>
  <c r="T197" i="4"/>
  <c r="R197" i="4"/>
  <c r="P197" i="4"/>
  <c r="BI196" i="4"/>
  <c r="BH196" i="4"/>
  <c r="BG196" i="4"/>
  <c r="BF196" i="4"/>
  <c r="T196" i="4"/>
  <c r="R196" i="4"/>
  <c r="P196" i="4"/>
  <c r="BI195" i="4"/>
  <c r="BH195" i="4"/>
  <c r="BG195" i="4"/>
  <c r="BF195" i="4"/>
  <c r="T195" i="4"/>
  <c r="R195" i="4"/>
  <c r="P195" i="4"/>
  <c r="BI194" i="4"/>
  <c r="BH194" i="4"/>
  <c r="BG194" i="4"/>
  <c r="BF194" i="4"/>
  <c r="T194" i="4"/>
  <c r="R194" i="4"/>
  <c r="P194" i="4"/>
  <c r="BI192" i="4"/>
  <c r="BH192" i="4"/>
  <c r="BG192" i="4"/>
  <c r="BF192" i="4"/>
  <c r="T192" i="4"/>
  <c r="R192" i="4"/>
  <c r="P192" i="4"/>
  <c r="BI191" i="4"/>
  <c r="BH191" i="4"/>
  <c r="BG191" i="4"/>
  <c r="BF191" i="4"/>
  <c r="T191" i="4"/>
  <c r="R191" i="4"/>
  <c r="P191" i="4"/>
  <c r="BI190" i="4"/>
  <c r="BH190" i="4"/>
  <c r="BG190" i="4"/>
  <c r="BF190" i="4"/>
  <c r="T190" i="4"/>
  <c r="R190" i="4"/>
  <c r="P190" i="4"/>
  <c r="BI189" i="4"/>
  <c r="BH189" i="4"/>
  <c r="BG189" i="4"/>
  <c r="BF189" i="4"/>
  <c r="T189" i="4"/>
  <c r="R189" i="4"/>
  <c r="P189" i="4"/>
  <c r="BI188" i="4"/>
  <c r="BH188" i="4"/>
  <c r="BG188" i="4"/>
  <c r="BF188" i="4"/>
  <c r="T188" i="4"/>
  <c r="R188" i="4"/>
  <c r="P188" i="4"/>
  <c r="BI187" i="4"/>
  <c r="BH187" i="4"/>
  <c r="BG187" i="4"/>
  <c r="BF187" i="4"/>
  <c r="T187" i="4"/>
  <c r="R187" i="4"/>
  <c r="P187" i="4"/>
  <c r="BI186" i="4"/>
  <c r="BH186" i="4"/>
  <c r="BG186" i="4"/>
  <c r="BF186" i="4"/>
  <c r="T186" i="4"/>
  <c r="R186" i="4"/>
  <c r="P186" i="4"/>
  <c r="BI185" i="4"/>
  <c r="BH185" i="4"/>
  <c r="BG185" i="4"/>
  <c r="BF185" i="4"/>
  <c r="T185" i="4"/>
  <c r="R185" i="4"/>
  <c r="P185" i="4"/>
  <c r="BI184" i="4"/>
  <c r="BH184" i="4"/>
  <c r="BG184" i="4"/>
  <c r="BF184" i="4"/>
  <c r="T184" i="4"/>
  <c r="R184" i="4"/>
  <c r="P184" i="4"/>
  <c r="BI183" i="4"/>
  <c r="BH183" i="4"/>
  <c r="BG183" i="4"/>
  <c r="BF183" i="4"/>
  <c r="T183" i="4"/>
  <c r="R183" i="4"/>
  <c r="P183" i="4"/>
  <c r="BI182" i="4"/>
  <c r="BH182" i="4"/>
  <c r="BG182" i="4"/>
  <c r="BF182" i="4"/>
  <c r="T182" i="4"/>
  <c r="R182" i="4"/>
  <c r="P182" i="4"/>
  <c r="BI181" i="4"/>
  <c r="BH181" i="4"/>
  <c r="BG181" i="4"/>
  <c r="BF181" i="4"/>
  <c r="T181" i="4"/>
  <c r="R181" i="4"/>
  <c r="P181" i="4"/>
  <c r="BI180" i="4"/>
  <c r="BH180" i="4"/>
  <c r="BG180" i="4"/>
  <c r="BF180" i="4"/>
  <c r="T180" i="4"/>
  <c r="R180" i="4"/>
  <c r="P180" i="4"/>
  <c r="BI178" i="4"/>
  <c r="BH178" i="4"/>
  <c r="BG178" i="4"/>
  <c r="BF178" i="4"/>
  <c r="T178" i="4"/>
  <c r="T177" i="4"/>
  <c r="R178" i="4"/>
  <c r="R177" i="4" s="1"/>
  <c r="P178" i="4"/>
  <c r="P177" i="4" s="1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J133" i="4"/>
  <c r="J132" i="4"/>
  <c r="F132" i="4"/>
  <c r="F130" i="4"/>
  <c r="E128" i="4"/>
  <c r="BI115" i="4"/>
  <c r="BH115" i="4"/>
  <c r="BG115" i="4"/>
  <c r="BF115" i="4"/>
  <c r="BI114" i="4"/>
  <c r="BH114" i="4"/>
  <c r="BG114" i="4"/>
  <c r="BF114" i="4"/>
  <c r="BE114" i="4"/>
  <c r="BI113" i="4"/>
  <c r="BH113" i="4"/>
  <c r="BG113" i="4"/>
  <c r="BF113" i="4"/>
  <c r="BE113" i="4"/>
  <c r="BI112" i="4"/>
  <c r="BH112" i="4"/>
  <c r="BG112" i="4"/>
  <c r="BF112" i="4"/>
  <c r="BE112" i="4"/>
  <c r="BI111" i="4"/>
  <c r="BH111" i="4"/>
  <c r="BG111" i="4"/>
  <c r="BF111" i="4"/>
  <c r="BE111" i="4"/>
  <c r="BI110" i="4"/>
  <c r="BH110" i="4"/>
  <c r="BG110" i="4"/>
  <c r="BF110" i="4"/>
  <c r="BE110" i="4"/>
  <c r="J92" i="4"/>
  <c r="J91" i="4"/>
  <c r="F91" i="4"/>
  <c r="F89" i="4"/>
  <c r="E87" i="4"/>
  <c r="J18" i="4"/>
  <c r="E18" i="4"/>
  <c r="F133" i="4"/>
  <c r="J17" i="4"/>
  <c r="J12" i="4"/>
  <c r="J130" i="4" s="1"/>
  <c r="E7" i="4"/>
  <c r="E126" i="4" s="1"/>
  <c r="J39" i="3"/>
  <c r="J38" i="3"/>
  <c r="AY96" i="1"/>
  <c r="J37" i="3"/>
  <c r="AX96" i="1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T141" i="3"/>
  <c r="R142" i="3"/>
  <c r="R141" i="3" s="1"/>
  <c r="P142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J128" i="3"/>
  <c r="J127" i="3"/>
  <c r="F127" i="3"/>
  <c r="F125" i="3"/>
  <c r="E123" i="3"/>
  <c r="BI110" i="3"/>
  <c r="BH110" i="3"/>
  <c r="BG110" i="3"/>
  <c r="BF110" i="3"/>
  <c r="BI109" i="3"/>
  <c r="BH109" i="3"/>
  <c r="BG109" i="3"/>
  <c r="BF109" i="3"/>
  <c r="BE109" i="3"/>
  <c r="BI108" i="3"/>
  <c r="BH108" i="3"/>
  <c r="BG108" i="3"/>
  <c r="BF108" i="3"/>
  <c r="BE108" i="3"/>
  <c r="BI107" i="3"/>
  <c r="BH107" i="3"/>
  <c r="BG107" i="3"/>
  <c r="BF107" i="3"/>
  <c r="BE107" i="3"/>
  <c r="BI106" i="3"/>
  <c r="BH106" i="3"/>
  <c r="BG106" i="3"/>
  <c r="BF106" i="3"/>
  <c r="BE106" i="3"/>
  <c r="BI105" i="3"/>
  <c r="BH105" i="3"/>
  <c r="BG105" i="3"/>
  <c r="BF105" i="3"/>
  <c r="BE105" i="3"/>
  <c r="J92" i="3"/>
  <c r="J91" i="3"/>
  <c r="F91" i="3"/>
  <c r="F89" i="3"/>
  <c r="E87" i="3"/>
  <c r="J18" i="3"/>
  <c r="E18" i="3"/>
  <c r="F128" i="3" s="1"/>
  <c r="J17" i="3"/>
  <c r="J12" i="3"/>
  <c r="J125" i="3" s="1"/>
  <c r="E7" i="3"/>
  <c r="E121" i="3" s="1"/>
  <c r="J39" i="2"/>
  <c r="J38" i="2"/>
  <c r="AY95" i="1" s="1"/>
  <c r="J37" i="2"/>
  <c r="AX95" i="1" s="1"/>
  <c r="BI176" i="2"/>
  <c r="BH176" i="2"/>
  <c r="BG176" i="2"/>
  <c r="BF176" i="2"/>
  <c r="T176" i="2"/>
  <c r="T175" i="2" s="1"/>
  <c r="R176" i="2"/>
  <c r="R175" i="2" s="1"/>
  <c r="P176" i="2"/>
  <c r="P175" i="2" s="1"/>
  <c r="BI174" i="2"/>
  <c r="BH174" i="2"/>
  <c r="BG174" i="2"/>
  <c r="BF174" i="2"/>
  <c r="T174" i="2"/>
  <c r="T173" i="2" s="1"/>
  <c r="R174" i="2"/>
  <c r="R173" i="2" s="1"/>
  <c r="P174" i="2"/>
  <c r="P173" i="2" s="1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J132" i="2"/>
  <c r="J131" i="2"/>
  <c r="F131" i="2"/>
  <c r="F129" i="2"/>
  <c r="E127" i="2"/>
  <c r="BI114" i="2"/>
  <c r="BH114" i="2"/>
  <c r="BG114" i="2"/>
  <c r="BF114" i="2"/>
  <c r="BI113" i="2"/>
  <c r="BH113" i="2"/>
  <c r="BG113" i="2"/>
  <c r="BF113" i="2"/>
  <c r="BE113" i="2"/>
  <c r="BI112" i="2"/>
  <c r="BH112" i="2"/>
  <c r="BG112" i="2"/>
  <c r="BF112" i="2"/>
  <c r="BE112" i="2"/>
  <c r="BI111" i="2"/>
  <c r="BH111" i="2"/>
  <c r="BG111" i="2"/>
  <c r="BF111" i="2"/>
  <c r="BE111" i="2"/>
  <c r="BI110" i="2"/>
  <c r="BH110" i="2"/>
  <c r="BG110" i="2"/>
  <c r="BF110" i="2"/>
  <c r="BE110" i="2"/>
  <c r="BI109" i="2"/>
  <c r="BH109" i="2"/>
  <c r="BG109" i="2"/>
  <c r="BF109" i="2"/>
  <c r="BE109" i="2"/>
  <c r="J92" i="2"/>
  <c r="J91" i="2"/>
  <c r="F91" i="2"/>
  <c r="F89" i="2"/>
  <c r="E87" i="2"/>
  <c r="J18" i="2"/>
  <c r="E18" i="2"/>
  <c r="F92" i="2" s="1"/>
  <c r="J17" i="2"/>
  <c r="J12" i="2"/>
  <c r="J129" i="2" s="1"/>
  <c r="E7" i="2"/>
  <c r="E85" i="2" s="1"/>
  <c r="L90" i="1"/>
  <c r="AM90" i="1"/>
  <c r="AM89" i="1"/>
  <c r="L89" i="1"/>
  <c r="AM87" i="1"/>
  <c r="L87" i="1"/>
  <c r="L85" i="1"/>
  <c r="L84" i="1"/>
  <c r="BK136" i="15"/>
  <c r="J135" i="15"/>
  <c r="J134" i="15"/>
  <c r="J132" i="15"/>
  <c r="J154" i="14"/>
  <c r="BK151" i="14"/>
  <c r="J147" i="14"/>
  <c r="BK144" i="14"/>
  <c r="BK142" i="14"/>
  <c r="J141" i="14"/>
  <c r="BK138" i="14"/>
  <c r="BK131" i="13"/>
  <c r="J140" i="12"/>
  <c r="J137" i="12"/>
  <c r="J135" i="12"/>
  <c r="J132" i="12"/>
  <c r="J257" i="11"/>
  <c r="BK256" i="11"/>
  <c r="J254" i="11"/>
  <c r="BK252" i="11"/>
  <c r="J252" i="11"/>
  <c r="BK251" i="11"/>
  <c r="J250" i="11"/>
  <c r="J246" i="11"/>
  <c r="J245" i="11"/>
  <c r="BK244" i="11"/>
  <c r="BK243" i="11"/>
  <c r="BK242" i="11"/>
  <c r="BK241" i="11"/>
  <c r="BK238" i="11"/>
  <c r="J237" i="11"/>
  <c r="J236" i="11"/>
  <c r="BK234" i="11"/>
  <c r="BK233" i="11"/>
  <c r="BK231" i="11"/>
  <c r="BK227" i="11"/>
  <c r="J226" i="11"/>
  <c r="J225" i="11"/>
  <c r="J223" i="11"/>
  <c r="J220" i="11"/>
  <c r="BK219" i="11"/>
  <c r="J215" i="11"/>
  <c r="BK212" i="11"/>
  <c r="J211" i="11"/>
  <c r="J209" i="11"/>
  <c r="BK208" i="11"/>
  <c r="J207" i="11"/>
  <c r="J206" i="11"/>
  <c r="BK205" i="11"/>
  <c r="BK201" i="11"/>
  <c r="BK200" i="11"/>
  <c r="J198" i="11"/>
  <c r="J195" i="11"/>
  <c r="BK194" i="11"/>
  <c r="BK193" i="11"/>
  <c r="BK190" i="11"/>
  <c r="J189" i="11"/>
  <c r="J187" i="11"/>
  <c r="BK185" i="11"/>
  <c r="BK183" i="11"/>
  <c r="BK182" i="11"/>
  <c r="BK181" i="11"/>
  <c r="BK180" i="11"/>
  <c r="BK176" i="11"/>
  <c r="J171" i="11"/>
  <c r="J170" i="11"/>
  <c r="J167" i="11"/>
  <c r="BK164" i="11"/>
  <c r="BK163" i="11"/>
  <c r="J162" i="11"/>
  <c r="BK156" i="11"/>
  <c r="BK155" i="11"/>
  <c r="J153" i="11"/>
  <c r="BK152" i="11"/>
  <c r="BK151" i="11"/>
  <c r="J150" i="11"/>
  <c r="J147" i="11"/>
  <c r="BK146" i="11"/>
  <c r="BK145" i="11"/>
  <c r="J144" i="11"/>
  <c r="BK141" i="11"/>
  <c r="J314" i="10"/>
  <c r="BK313" i="10"/>
  <c r="BK312" i="10"/>
  <c r="J308" i="10"/>
  <c r="BK307" i="10"/>
  <c r="J301" i="10"/>
  <c r="J299" i="10"/>
  <c r="BK298" i="10"/>
  <c r="J296" i="10"/>
  <c r="J289" i="10"/>
  <c r="J288" i="10"/>
  <c r="BK287" i="10"/>
  <c r="J286" i="10"/>
  <c r="J284" i="10"/>
  <c r="J282" i="10"/>
  <c r="BK280" i="10"/>
  <c r="BK279" i="10"/>
  <c r="BK277" i="10"/>
  <c r="BK276" i="10"/>
  <c r="BK274" i="10"/>
  <c r="BK273" i="10"/>
  <c r="BK272" i="10"/>
  <c r="J271" i="10"/>
  <c r="J270" i="10"/>
  <c r="BK266" i="10"/>
  <c r="J265" i="10"/>
  <c r="J263" i="10"/>
  <c r="BK261" i="10"/>
  <c r="J256" i="10"/>
  <c r="J255" i="10"/>
  <c r="J253" i="10"/>
  <c r="J252" i="10"/>
  <c r="J249" i="10"/>
  <c r="BK247" i="10"/>
  <c r="BK245" i="10"/>
  <c r="J244" i="10"/>
  <c r="BK241" i="10"/>
  <c r="J239" i="10"/>
  <c r="BK235" i="10"/>
  <c r="BK234" i="10"/>
  <c r="J226" i="10"/>
  <c r="BK223" i="10"/>
  <c r="BK220" i="10"/>
  <c r="J219" i="10"/>
  <c r="BK215" i="10"/>
  <c r="BK214" i="10"/>
  <c r="J209" i="10"/>
  <c r="BK207" i="10"/>
  <c r="BK205" i="10"/>
  <c r="BK197" i="10"/>
  <c r="J195" i="10"/>
  <c r="BK194" i="10"/>
  <c r="J193" i="10"/>
  <c r="BK192" i="10"/>
  <c r="BK190" i="10"/>
  <c r="BK189" i="10"/>
  <c r="J187" i="10"/>
  <c r="BK186" i="10"/>
  <c r="J185" i="10"/>
  <c r="J182" i="10"/>
  <c r="J180" i="10"/>
  <c r="J177" i="10"/>
  <c r="J175" i="10"/>
  <c r="BK172" i="10"/>
  <c r="BK165" i="10"/>
  <c r="J164" i="10"/>
  <c r="BK163" i="10"/>
  <c r="BK161" i="10"/>
  <c r="J160" i="10"/>
  <c r="BK156" i="10"/>
  <c r="J155" i="10"/>
  <c r="J154" i="10"/>
  <c r="J148" i="10"/>
  <c r="J146" i="10"/>
  <c r="BK325" i="9"/>
  <c r="J323" i="9"/>
  <c r="BK322" i="9"/>
  <c r="J320" i="9"/>
  <c r="J318" i="9"/>
  <c r="J316" i="9"/>
  <c r="J313" i="9"/>
  <c r="J312" i="9"/>
  <c r="BK308" i="9"/>
  <c r="J306" i="9"/>
  <c r="J305" i="9"/>
  <c r="J304" i="9"/>
  <c r="BK301" i="9"/>
  <c r="J295" i="9"/>
  <c r="J293" i="9"/>
  <c r="J292" i="9"/>
  <c r="J291" i="9"/>
  <c r="J288" i="9"/>
  <c r="J283" i="9"/>
  <c r="J279" i="9"/>
  <c r="BK278" i="9"/>
  <c r="BK275" i="9"/>
  <c r="J274" i="9"/>
  <c r="J273" i="9"/>
  <c r="BK272" i="9"/>
  <c r="J270" i="9"/>
  <c r="BK269" i="9"/>
  <c r="BK267" i="9"/>
  <c r="BK266" i="9"/>
  <c r="BK264" i="9"/>
  <c r="BK263" i="9"/>
  <c r="BK262" i="9"/>
  <c r="J258" i="9"/>
  <c r="BK256" i="9"/>
  <c r="J251" i="9"/>
  <c r="BK248" i="9"/>
  <c r="BK246" i="9"/>
  <c r="BK245" i="9"/>
  <c r="BK242" i="9"/>
  <c r="J241" i="9"/>
  <c r="BK240" i="9"/>
  <c r="BK239" i="9"/>
  <c r="BK237" i="9"/>
  <c r="J236" i="9"/>
  <c r="J230" i="9"/>
  <c r="J228" i="9"/>
  <c r="J225" i="9"/>
  <c r="J224" i="9"/>
  <c r="BK214" i="9"/>
  <c r="BK211" i="9"/>
  <c r="J205" i="9"/>
  <c r="BK204" i="9"/>
  <c r="J202" i="9"/>
  <c r="J199" i="9"/>
  <c r="J195" i="9"/>
  <c r="BK194" i="9"/>
  <c r="BK192" i="9"/>
  <c r="J191" i="9"/>
  <c r="J189" i="9"/>
  <c r="BK187" i="9"/>
  <c r="BK186" i="9"/>
  <c r="BK184" i="9"/>
  <c r="BK182" i="9"/>
  <c r="J178" i="9"/>
  <c r="J175" i="9"/>
  <c r="J174" i="9"/>
  <c r="J172" i="9"/>
  <c r="J170" i="9"/>
  <c r="BK167" i="9"/>
  <c r="J160" i="9"/>
  <c r="J157" i="9"/>
  <c r="J154" i="9"/>
  <c r="BK153" i="9"/>
  <c r="BK152" i="9"/>
  <c r="BK150" i="9"/>
  <c r="J149" i="9"/>
  <c r="J147" i="9"/>
  <c r="BK146" i="9"/>
  <c r="J420" i="8"/>
  <c r="J419" i="8"/>
  <c r="BK417" i="8"/>
  <c r="J415" i="8"/>
  <c r="J414" i="8"/>
  <c r="J413" i="8"/>
  <c r="BK411" i="8"/>
  <c r="BK410" i="8"/>
  <c r="J406" i="8"/>
  <c r="BK405" i="8"/>
  <c r="BK404" i="8"/>
  <c r="BK403" i="8"/>
  <c r="BK398" i="8"/>
  <c r="BK397" i="8"/>
  <c r="J394" i="8"/>
  <c r="J393" i="8"/>
  <c r="BK392" i="8"/>
  <c r="BK389" i="8"/>
  <c r="BK388" i="8"/>
  <c r="BK386" i="8"/>
  <c r="BK385" i="8"/>
  <c r="J384" i="8"/>
  <c r="J383" i="8"/>
  <c r="J377" i="8"/>
  <c r="J374" i="8"/>
  <c r="J367" i="8"/>
  <c r="J364" i="8"/>
  <c r="BK361" i="8"/>
  <c r="J357" i="8"/>
  <c r="BK356" i="8"/>
  <c r="J354" i="8"/>
  <c r="J349" i="8"/>
  <c r="J348" i="8"/>
  <c r="J346" i="8"/>
  <c r="BK342" i="8"/>
  <c r="J341" i="8"/>
  <c r="J340" i="8"/>
  <c r="BK335" i="8"/>
  <c r="J334" i="8"/>
  <c r="BK332" i="8"/>
  <c r="J330" i="8"/>
  <c r="BK327" i="8"/>
  <c r="BK324" i="8"/>
  <c r="J323" i="8"/>
  <c r="BK322" i="8"/>
  <c r="BK320" i="8"/>
  <c r="BK319" i="8"/>
  <c r="J318" i="8"/>
  <c r="BK317" i="8"/>
  <c r="J316" i="8"/>
  <c r="J315" i="8"/>
  <c r="BK314" i="8"/>
  <c r="BK313" i="8"/>
  <c r="BK310" i="8"/>
  <c r="BK309" i="8"/>
  <c r="J307" i="8"/>
  <c r="BK304" i="8"/>
  <c r="J303" i="8"/>
  <c r="BK301" i="8"/>
  <c r="J299" i="8"/>
  <c r="J294" i="8"/>
  <c r="BK292" i="8"/>
  <c r="BK291" i="8"/>
  <c r="BK289" i="8"/>
  <c r="BK288" i="8"/>
  <c r="J285" i="8"/>
  <c r="BK284" i="8"/>
  <c r="BK283" i="8"/>
  <c r="J281" i="8"/>
  <c r="J280" i="8"/>
  <c r="BK278" i="8"/>
  <c r="J277" i="8"/>
  <c r="J276" i="8"/>
  <c r="BK274" i="8"/>
  <c r="J273" i="8"/>
  <c r="J271" i="8"/>
  <c r="BK269" i="8"/>
  <c r="BK268" i="8"/>
  <c r="J267" i="8"/>
  <c r="BK265" i="8"/>
  <c r="J264" i="8"/>
  <c r="J263" i="8"/>
  <c r="J262" i="8"/>
  <c r="J259" i="8"/>
  <c r="J258" i="8"/>
  <c r="BK256" i="8"/>
  <c r="BK250" i="8"/>
  <c r="J249" i="8"/>
  <c r="J246" i="8"/>
  <c r="BK244" i="8"/>
  <c r="J242" i="8"/>
  <c r="J239" i="8"/>
  <c r="J236" i="8"/>
  <c r="J235" i="8"/>
  <c r="J231" i="8"/>
  <c r="BK230" i="8"/>
  <c r="J229" i="8"/>
  <c r="J226" i="8"/>
  <c r="J225" i="8"/>
  <c r="J222" i="8"/>
  <c r="J221" i="8"/>
  <c r="J216" i="8"/>
  <c r="BK215" i="8"/>
  <c r="BK213" i="8"/>
  <c r="BK212" i="8"/>
  <c r="J211" i="8"/>
  <c r="J209" i="8"/>
  <c r="J208" i="8"/>
  <c r="BK207" i="8"/>
  <c r="BK206" i="8"/>
  <c r="J204" i="8"/>
  <c r="J203" i="8"/>
  <c r="BK202" i="8"/>
  <c r="BK201" i="8"/>
  <c r="BK198" i="8"/>
  <c r="BK192" i="8"/>
  <c r="BK191" i="8"/>
  <c r="BK189" i="8"/>
  <c r="J188" i="8"/>
  <c r="J187" i="8"/>
  <c r="J186" i="8"/>
  <c r="BK185" i="8"/>
  <c r="J184" i="8"/>
  <c r="J183" i="8"/>
  <c r="J182" i="8"/>
  <c r="J175" i="8"/>
  <c r="J174" i="8"/>
  <c r="J169" i="8"/>
  <c r="J167" i="8"/>
  <c r="J166" i="8"/>
  <c r="BK164" i="8"/>
  <c r="BK163" i="8"/>
  <c r="J159" i="8"/>
  <c r="BK155" i="8"/>
  <c r="J154" i="8"/>
  <c r="J152" i="8"/>
  <c r="BK151" i="8"/>
  <c r="J229" i="7"/>
  <c r="BK226" i="7"/>
  <c r="BK225" i="7"/>
  <c r="BK224" i="7"/>
  <c r="J221" i="7"/>
  <c r="BK220" i="7"/>
  <c r="J214" i="7"/>
  <c r="J205" i="7"/>
  <c r="J200" i="7"/>
  <c r="J194" i="7"/>
  <c r="BK191" i="7"/>
  <c r="BK190" i="7"/>
  <c r="J189" i="7"/>
  <c r="J188" i="7"/>
  <c r="J185" i="7"/>
  <c r="BK184" i="7"/>
  <c r="J182" i="7"/>
  <c r="J181" i="7"/>
  <c r="J177" i="7"/>
  <c r="BK175" i="7"/>
  <c r="J174" i="7"/>
  <c r="J170" i="7"/>
  <c r="BK168" i="7"/>
  <c r="BK167" i="7"/>
  <c r="BK162" i="7"/>
  <c r="J161" i="7"/>
  <c r="BK159" i="7"/>
  <c r="J156" i="7"/>
  <c r="J154" i="7"/>
  <c r="J153" i="7"/>
  <c r="BK152" i="7"/>
  <c r="J151" i="7"/>
  <c r="BK150" i="7"/>
  <c r="J148" i="7"/>
  <c r="J147" i="7"/>
  <c r="J146" i="7"/>
  <c r="BK143" i="7"/>
  <c r="J174" i="6"/>
  <c r="BK167" i="6"/>
  <c r="J163" i="6"/>
  <c r="BK158" i="6"/>
  <c r="BK157" i="6"/>
  <c r="J156" i="6"/>
  <c r="J154" i="6"/>
  <c r="J153" i="6"/>
  <c r="J151" i="6"/>
  <c r="J148" i="6"/>
  <c r="BK143" i="6"/>
  <c r="BK142" i="6"/>
  <c r="J141" i="6"/>
  <c r="J186" i="5"/>
  <c r="J184" i="5"/>
  <c r="BK176" i="5"/>
  <c r="BK174" i="5"/>
  <c r="J173" i="5"/>
  <c r="J172" i="5"/>
  <c r="J170" i="5"/>
  <c r="J164" i="5"/>
  <c r="BK158" i="5"/>
  <c r="BK156" i="5"/>
  <c r="J155" i="5"/>
  <c r="J154" i="5"/>
  <c r="BK152" i="5"/>
  <c r="BK151" i="5"/>
  <c r="BK150" i="5"/>
  <c r="J147" i="5"/>
  <c r="J145" i="5"/>
  <c r="J144" i="5"/>
  <c r="BK207" i="4"/>
  <c r="J206" i="4"/>
  <c r="BK204" i="4"/>
  <c r="J203" i="4"/>
  <c r="BK201" i="4"/>
  <c r="J196" i="4"/>
  <c r="J195" i="4"/>
  <c r="BK194" i="4"/>
  <c r="BK192" i="4"/>
  <c r="J191" i="4"/>
  <c r="BK190" i="4"/>
  <c r="BK189" i="4"/>
  <c r="J188" i="4"/>
  <c r="J187" i="4"/>
  <c r="J186" i="4"/>
  <c r="J183" i="4"/>
  <c r="BK175" i="4"/>
  <c r="J174" i="4"/>
  <c r="BK171" i="4"/>
  <c r="BK170" i="4"/>
  <c r="J169" i="4"/>
  <c r="BK167" i="4"/>
  <c r="BK164" i="4"/>
  <c r="J158" i="4"/>
  <c r="BK157" i="4"/>
  <c r="BK155" i="4"/>
  <c r="J154" i="4"/>
  <c r="BK153" i="4"/>
  <c r="J151" i="4"/>
  <c r="BK148" i="4"/>
  <c r="BK146" i="4"/>
  <c r="J145" i="4"/>
  <c r="J143" i="4"/>
  <c r="BK158" i="3"/>
  <c r="BK154" i="3"/>
  <c r="BK152" i="3"/>
  <c r="BK151" i="3"/>
  <c r="J150" i="3"/>
  <c r="BK145" i="3"/>
  <c r="J144" i="3"/>
  <c r="J142" i="3"/>
  <c r="BK139" i="3"/>
  <c r="BK138" i="3"/>
  <c r="BK137" i="3"/>
  <c r="J135" i="3"/>
  <c r="BK172" i="2"/>
  <c r="BK169" i="2"/>
  <c r="BK166" i="2"/>
  <c r="J164" i="2"/>
  <c r="J159" i="2"/>
  <c r="J158" i="2"/>
  <c r="BK155" i="2"/>
  <c r="BK152" i="2"/>
  <c r="BK151" i="2"/>
  <c r="J150" i="2"/>
  <c r="J149" i="2"/>
  <c r="BK147" i="2"/>
  <c r="BK146" i="2"/>
  <c r="BK145" i="2"/>
  <c r="BK143" i="2"/>
  <c r="J142" i="2"/>
  <c r="BK141" i="2"/>
  <c r="BK140" i="2"/>
  <c r="J138" i="2"/>
  <c r="AS94" i="1"/>
  <c r="BK135" i="15"/>
  <c r="BK134" i="15"/>
  <c r="BK132" i="15"/>
  <c r="J151" i="14"/>
  <c r="J141" i="12"/>
  <c r="BK140" i="12"/>
  <c r="BK139" i="12"/>
  <c r="BK137" i="12"/>
  <c r="BK135" i="12"/>
  <c r="J134" i="12"/>
  <c r="J133" i="12"/>
  <c r="BK132" i="12"/>
  <c r="BK248" i="11"/>
  <c r="BK247" i="11"/>
  <c r="BK245" i="11"/>
  <c r="J242" i="11"/>
  <c r="J240" i="11"/>
  <c r="J239" i="11"/>
  <c r="BK237" i="11"/>
  <c r="BK235" i="11"/>
  <c r="J233" i="11"/>
  <c r="J232" i="11"/>
  <c r="J231" i="11"/>
  <c r="BK230" i="11"/>
  <c r="BK228" i="11"/>
  <c r="J227" i="11"/>
  <c r="BK225" i="11"/>
  <c r="BK223" i="11"/>
  <c r="J222" i="11"/>
  <c r="BK221" i="11"/>
  <c r="J219" i="11"/>
  <c r="J218" i="11"/>
  <c r="J216" i="11"/>
  <c r="BK215" i="11"/>
  <c r="BK214" i="11"/>
  <c r="BK213" i="11"/>
  <c r="J210" i="11"/>
  <c r="BK207" i="11"/>
  <c r="J205" i="11"/>
  <c r="BK202" i="11"/>
  <c r="J201" i="11"/>
  <c r="J199" i="11"/>
  <c r="J197" i="11"/>
  <c r="J194" i="11"/>
  <c r="BK192" i="11"/>
  <c r="BK191" i="11"/>
  <c r="BK189" i="11"/>
  <c r="BK188" i="11"/>
  <c r="BK187" i="11"/>
  <c r="J186" i="11"/>
  <c r="J183" i="11"/>
  <c r="BK179" i="11"/>
  <c r="J174" i="11"/>
  <c r="BK171" i="11"/>
  <c r="BK170" i="11"/>
  <c r="BK169" i="11"/>
  <c r="BK168" i="11"/>
  <c r="BK167" i="11"/>
  <c r="BK166" i="11"/>
  <c r="BK165" i="11"/>
  <c r="J164" i="11"/>
  <c r="BK162" i="11"/>
  <c r="BK160" i="11"/>
  <c r="J158" i="11"/>
  <c r="BK157" i="11"/>
  <c r="J155" i="11"/>
  <c r="BK154" i="11"/>
  <c r="BK153" i="11"/>
  <c r="J152" i="11"/>
  <c r="BK149" i="11"/>
  <c r="BK147" i="11"/>
  <c r="J145" i="11"/>
  <c r="J312" i="10"/>
  <c r="J311" i="10"/>
  <c r="J309" i="10"/>
  <c r="BK306" i="10"/>
  <c r="J303" i="10"/>
  <c r="BK297" i="10"/>
  <c r="BK296" i="10"/>
  <c r="J294" i="10"/>
  <c r="BK293" i="10"/>
  <c r="J290" i="10"/>
  <c r="BK289" i="10"/>
  <c r="BK288" i="10"/>
  <c r="BK285" i="10"/>
  <c r="J278" i="10"/>
  <c r="J276" i="10"/>
  <c r="J274" i="10"/>
  <c r="J272" i="10"/>
  <c r="BK269" i="10"/>
  <c r="BK268" i="10"/>
  <c r="BK267" i="10"/>
  <c r="J260" i="10"/>
  <c r="BK259" i="10"/>
  <c r="BK257" i="10"/>
  <c r="BK255" i="10"/>
  <c r="BK254" i="10"/>
  <c r="BK252" i="10"/>
  <c r="BK250" i="10"/>
  <c r="BK249" i="10"/>
  <c r="BK248" i="10"/>
  <c r="J247" i="10"/>
  <c r="J246" i="10"/>
  <c r="J245" i="10"/>
  <c r="J243" i="10"/>
  <c r="BK242" i="10"/>
  <c r="J237" i="10"/>
  <c r="J235" i="10"/>
  <c r="J233" i="10"/>
  <c r="BK231" i="10"/>
  <c r="BK230" i="10"/>
  <c r="J228" i="10"/>
  <c r="BK227" i="10"/>
  <c r="J225" i="10"/>
  <c r="BK224" i="10"/>
  <c r="J222" i="10"/>
  <c r="BK221" i="10"/>
  <c r="J216" i="10"/>
  <c r="J215" i="10"/>
  <c r="BK213" i="10"/>
  <c r="J212" i="10"/>
  <c r="J211" i="10"/>
  <c r="J207" i="10"/>
  <c r="BK206" i="10"/>
  <c r="BK200" i="10"/>
  <c r="BK199" i="10"/>
  <c r="BK198" i="10"/>
  <c r="J196" i="10"/>
  <c r="BK195" i="10"/>
  <c r="BK191" i="10"/>
  <c r="J190" i="10"/>
  <c r="J189" i="10"/>
  <c r="J183" i="10"/>
  <c r="J181" i="10"/>
  <c r="BK179" i="10"/>
  <c r="BK176" i="10"/>
  <c r="BK174" i="10"/>
  <c r="J173" i="10"/>
  <c r="J171" i="10"/>
  <c r="J170" i="10"/>
  <c r="J169" i="10"/>
  <c r="J168" i="10"/>
  <c r="J162" i="10"/>
  <c r="BK159" i="10"/>
  <c r="BK158" i="10"/>
  <c r="J152" i="10"/>
  <c r="BK151" i="10"/>
  <c r="BK150" i="10"/>
  <c r="BK149" i="10"/>
  <c r="J325" i="9"/>
  <c r="J324" i="9"/>
  <c r="J321" i="9"/>
  <c r="BK320" i="9"/>
  <c r="BK318" i="9"/>
  <c r="J317" i="9"/>
  <c r="BK315" i="9"/>
  <c r="J314" i="9"/>
  <c r="J310" i="9"/>
  <c r="BK309" i="9"/>
  <c r="J307" i="9"/>
  <c r="BK305" i="9"/>
  <c r="BK304" i="9"/>
  <c r="BK302" i="9"/>
  <c r="J301" i="9"/>
  <c r="BK300" i="9"/>
  <c r="J299" i="9"/>
  <c r="BK298" i="9"/>
  <c r="BK297" i="9"/>
  <c r="BK294" i="9"/>
  <c r="BK291" i="9"/>
  <c r="BK290" i="9"/>
  <c r="BK289" i="9"/>
  <c r="BK285" i="9"/>
  <c r="J280" i="9"/>
  <c r="J278" i="9"/>
  <c r="J277" i="9"/>
  <c r="J275" i="9"/>
  <c r="BK274" i="9"/>
  <c r="BK273" i="9"/>
  <c r="J268" i="9"/>
  <c r="J262" i="9"/>
  <c r="J260" i="9"/>
  <c r="J259" i="9"/>
  <c r="J257" i="9"/>
  <c r="J254" i="9"/>
  <c r="BK251" i="9"/>
  <c r="BK250" i="9"/>
  <c r="BK241" i="9"/>
  <c r="BK238" i="9"/>
  <c r="J237" i="9"/>
  <c r="BK236" i="9"/>
  <c r="BK234" i="9"/>
  <c r="BK233" i="9"/>
  <c r="BK229" i="9"/>
  <c r="BK227" i="9"/>
  <c r="J226" i="9"/>
  <c r="BK224" i="9"/>
  <c r="BK223" i="9"/>
  <c r="J221" i="9"/>
  <c r="BK219" i="9"/>
  <c r="J217" i="9"/>
  <c r="BK212" i="9"/>
  <c r="BK210" i="9"/>
  <c r="BK209" i="9"/>
  <c r="BK207" i="9"/>
  <c r="J206" i="9"/>
  <c r="BK205" i="9"/>
  <c r="BK203" i="9"/>
  <c r="BK202" i="9"/>
  <c r="J201" i="9"/>
  <c r="J200" i="9"/>
  <c r="J194" i="9"/>
  <c r="J193" i="9"/>
  <c r="BK189" i="9"/>
  <c r="J183" i="9"/>
  <c r="BK180" i="9"/>
  <c r="J176" i="9"/>
  <c r="BK175" i="9"/>
  <c r="J169" i="9"/>
  <c r="J167" i="9"/>
  <c r="BK166" i="9"/>
  <c r="J165" i="9"/>
  <c r="BK163" i="9"/>
  <c r="J162" i="9"/>
  <c r="BK159" i="9"/>
  <c r="J155" i="9"/>
  <c r="BK154" i="9"/>
  <c r="J153" i="9"/>
  <c r="BK151" i="9"/>
  <c r="J423" i="8"/>
  <c r="BK419" i="8"/>
  <c r="BK418" i="8"/>
  <c r="BK414" i="8"/>
  <c r="BK413" i="8"/>
  <c r="J410" i="8"/>
  <c r="BK409" i="8"/>
  <c r="J407" i="8"/>
  <c r="J405" i="8"/>
  <c r="BK402" i="8"/>
  <c r="J402" i="8"/>
  <c r="BK401" i="8"/>
  <c r="J401" i="8"/>
  <c r="BK400" i="8"/>
  <c r="J400" i="8"/>
  <c r="BK399" i="8"/>
  <c r="J399" i="8"/>
  <c r="J398" i="8"/>
  <c r="J397" i="8"/>
  <c r="BK391" i="8"/>
  <c r="BK387" i="8"/>
  <c r="J386" i="8"/>
  <c r="BK382" i="8"/>
  <c r="J381" i="8"/>
  <c r="J380" i="8"/>
  <c r="BK378" i="8"/>
  <c r="J376" i="8"/>
  <c r="BK374" i="8"/>
  <c r="BK373" i="8"/>
  <c r="J372" i="8"/>
  <c r="BK371" i="8"/>
  <c r="BK367" i="8"/>
  <c r="BK366" i="8"/>
  <c r="J358" i="8"/>
  <c r="J352" i="8"/>
  <c r="J350" i="8"/>
  <c r="BK349" i="8"/>
  <c r="J345" i="8"/>
  <c r="BK341" i="8"/>
  <c r="J337" i="8"/>
  <c r="BK334" i="8"/>
  <c r="J333" i="8"/>
  <c r="BK331" i="8"/>
  <c r="BK330" i="8"/>
  <c r="BK329" i="8"/>
  <c r="BK323" i="8"/>
  <c r="J322" i="8"/>
  <c r="BK308" i="8"/>
  <c r="BK307" i="8"/>
  <c r="J306" i="8"/>
  <c r="BK303" i="8"/>
  <c r="J302" i="8"/>
  <c r="J298" i="8"/>
  <c r="BK297" i="8"/>
  <c r="J295" i="8"/>
  <c r="BK293" i="8"/>
  <c r="J290" i="8"/>
  <c r="J288" i="8"/>
  <c r="BK277" i="8"/>
  <c r="BK276" i="8"/>
  <c r="J274" i="8"/>
  <c r="BK273" i="8"/>
  <c r="J272" i="8"/>
  <c r="BK271" i="8"/>
  <c r="BK270" i="8"/>
  <c r="J268" i="8"/>
  <c r="BK267" i="8"/>
  <c r="BK264" i="8"/>
  <c r="BK261" i="8"/>
  <c r="BK258" i="8"/>
  <c r="BK257" i="8"/>
  <c r="J254" i="8"/>
  <c r="J253" i="8"/>
  <c r="J244" i="8"/>
  <c r="J238" i="8"/>
  <c r="J237" i="8"/>
  <c r="BK234" i="8"/>
  <c r="BK233" i="8"/>
  <c r="J232" i="8"/>
  <c r="J230" i="8"/>
  <c r="J223" i="8"/>
  <c r="BK222" i="8"/>
  <c r="BK221" i="8"/>
  <c r="BK219" i="8"/>
  <c r="J218" i="8"/>
  <c r="BK217" i="8"/>
  <c r="BK216" i="8"/>
  <c r="J210" i="8"/>
  <c r="J207" i="8"/>
  <c r="J205" i="8"/>
  <c r="BK203" i="8"/>
  <c r="J201" i="8"/>
  <c r="J200" i="8"/>
  <c r="J198" i="8"/>
  <c r="J197" i="8"/>
  <c r="BK196" i="8"/>
  <c r="J195" i="8"/>
  <c r="J192" i="8"/>
  <c r="BK187" i="8"/>
  <c r="BK182" i="8"/>
  <c r="J181" i="8"/>
  <c r="BK180" i="8"/>
  <c r="BK179" i="8"/>
  <c r="BK178" i="8"/>
  <c r="J176" i="8"/>
  <c r="J173" i="8"/>
  <c r="J170" i="8"/>
  <c r="BK168" i="8"/>
  <c r="J165" i="8"/>
  <c r="BK162" i="8"/>
  <c r="BK161" i="8"/>
  <c r="BK160" i="8"/>
  <c r="BK159" i="8"/>
  <c r="J158" i="8"/>
  <c r="J150" i="8"/>
  <c r="J222" i="7"/>
  <c r="BK221" i="7"/>
  <c r="BK218" i="7"/>
  <c r="J212" i="7"/>
  <c r="J211" i="7"/>
  <c r="BK209" i="7"/>
  <c r="J208" i="7"/>
  <c r="J206" i="7"/>
  <c r="BK205" i="7"/>
  <c r="J202" i="7"/>
  <c r="BK199" i="7"/>
  <c r="BK198" i="7"/>
  <c r="J197" i="7"/>
  <c r="BK194" i="7"/>
  <c r="J193" i="7"/>
  <c r="BK189" i="7"/>
  <c r="BK188" i="7"/>
  <c r="J187" i="7"/>
  <c r="BK185" i="7"/>
  <c r="BK182" i="7"/>
  <c r="BK177" i="7"/>
  <c r="BK176" i="7"/>
  <c r="J168" i="7"/>
  <c r="J166" i="7"/>
  <c r="BK165" i="7"/>
  <c r="BK163" i="7"/>
  <c r="J159" i="7"/>
  <c r="J158" i="7"/>
  <c r="BK156" i="7"/>
  <c r="J155" i="7"/>
  <c r="BK147" i="7"/>
  <c r="BK146" i="7"/>
  <c r="BK144" i="7"/>
  <c r="J165" i="6"/>
  <c r="BK164" i="6"/>
  <c r="J158" i="6"/>
  <c r="J157" i="6"/>
  <c r="BK156" i="6"/>
  <c r="J155" i="6"/>
  <c r="BK153" i="6"/>
  <c r="J150" i="6"/>
  <c r="J145" i="6"/>
  <c r="J144" i="6"/>
  <c r="BK140" i="6"/>
  <c r="J139" i="6"/>
  <c r="BK190" i="5"/>
  <c r="BK188" i="5"/>
  <c r="BK186" i="5"/>
  <c r="BK185" i="5"/>
  <c r="BK182" i="5"/>
  <c r="BK175" i="5"/>
  <c r="J174" i="5"/>
  <c r="BK172" i="5"/>
  <c r="BK168" i="5"/>
  <c r="BK165" i="5"/>
  <c r="J160" i="5"/>
  <c r="J159" i="5"/>
  <c r="BK155" i="5"/>
  <c r="J153" i="5"/>
  <c r="J151" i="5"/>
  <c r="J150" i="5"/>
  <c r="BK149" i="5"/>
  <c r="BK148" i="5"/>
  <c r="BK147" i="5"/>
  <c r="J146" i="5"/>
  <c r="BK145" i="5"/>
  <c r="BK142" i="5"/>
  <c r="BK141" i="5"/>
  <c r="J202" i="4"/>
  <c r="J199" i="4"/>
  <c r="J197" i="4"/>
  <c r="BK195" i="4"/>
  <c r="J189" i="4"/>
  <c r="BK188" i="4"/>
  <c r="BK185" i="4"/>
  <c r="J184" i="4"/>
  <c r="J182" i="4"/>
  <c r="J180" i="4"/>
  <c r="J172" i="4"/>
  <c r="J171" i="4"/>
  <c r="BK169" i="4"/>
  <c r="BK168" i="4"/>
  <c r="BK165" i="4"/>
  <c r="J164" i="4"/>
  <c r="J162" i="4"/>
  <c r="J161" i="4"/>
  <c r="J160" i="4"/>
  <c r="J159" i="4"/>
  <c r="BK152" i="4"/>
  <c r="J150" i="4"/>
  <c r="BK149" i="4"/>
  <c r="J148" i="4"/>
  <c r="BK145" i="4"/>
  <c r="J144" i="4"/>
  <c r="J142" i="4"/>
  <c r="BK141" i="4"/>
  <c r="J140" i="4"/>
  <c r="BK139" i="4"/>
  <c r="BK156" i="3"/>
  <c r="J149" i="3"/>
  <c r="J146" i="3"/>
  <c r="J140" i="3"/>
  <c r="BK136" i="3"/>
  <c r="BK176" i="2"/>
  <c r="BK174" i="2"/>
  <c r="BK171" i="2"/>
  <c r="BK170" i="2"/>
  <c r="J162" i="2"/>
  <c r="J161" i="2"/>
  <c r="J154" i="2"/>
  <c r="BK153" i="2"/>
  <c r="J151" i="2"/>
  <c r="BK150" i="2"/>
  <c r="J147" i="2"/>
  <c r="J145" i="2"/>
  <c r="J144" i="2"/>
  <c r="J141" i="2"/>
  <c r="J136" i="15"/>
  <c r="BK154" i="14"/>
  <c r="J149" i="14"/>
  <c r="BK147" i="14"/>
  <c r="J146" i="14"/>
  <c r="J139" i="14"/>
  <c r="BK141" i="12"/>
  <c r="J139" i="12"/>
  <c r="BK138" i="12"/>
  <c r="BK134" i="12"/>
  <c r="BK133" i="12"/>
  <c r="BK257" i="11"/>
  <c r="J256" i="11"/>
  <c r="J255" i="11"/>
  <c r="J224" i="11"/>
  <c r="BK222" i="11"/>
  <c r="J221" i="11"/>
  <c r="BK220" i="11"/>
  <c r="BK217" i="11"/>
  <c r="J214" i="11"/>
  <c r="J212" i="11"/>
  <c r="BK211" i="11"/>
  <c r="BK209" i="11"/>
  <c r="J208" i="11"/>
  <c r="BK206" i="11"/>
  <c r="J204" i="11"/>
  <c r="J203" i="11"/>
  <c r="BK195" i="11"/>
  <c r="J192" i="11"/>
  <c r="J191" i="11"/>
  <c r="J190" i="11"/>
  <c r="J185" i="11"/>
  <c r="J184" i="11"/>
  <c r="J182" i="11"/>
  <c r="J180" i="11"/>
  <c r="J179" i="11"/>
  <c r="J176" i="11"/>
  <c r="BK174" i="11"/>
  <c r="J173" i="11"/>
  <c r="BK172" i="11"/>
  <c r="J169" i="11"/>
  <c r="J168" i="11"/>
  <c r="J166" i="11"/>
  <c r="J165" i="11"/>
  <c r="J163" i="11"/>
  <c r="J160" i="11"/>
  <c r="J159" i="11"/>
  <c r="BK158" i="11"/>
  <c r="BK142" i="11"/>
  <c r="BK311" i="10"/>
  <c r="BK308" i="10"/>
  <c r="J307" i="10"/>
  <c r="J306" i="10"/>
  <c r="J305" i="10"/>
  <c r="J302" i="10"/>
  <c r="BK301" i="10"/>
  <c r="J300" i="10"/>
  <c r="BK299" i="10"/>
  <c r="J298" i="10"/>
  <c r="J297" i="10"/>
  <c r="J295" i="10"/>
  <c r="BK294" i="10"/>
  <c r="J293" i="10"/>
  <c r="BK291" i="10"/>
  <c r="BK290" i="10"/>
  <c r="J285" i="10"/>
  <c r="BK284" i="10"/>
  <c r="J283" i="10"/>
  <c r="J279" i="10"/>
  <c r="BK278" i="10"/>
  <c r="BK275" i="10"/>
  <c r="BK270" i="10"/>
  <c r="J268" i="10"/>
  <c r="J266" i="10"/>
  <c r="BK265" i="10"/>
  <c r="J264" i="10"/>
  <c r="J259" i="10"/>
  <c r="BK251" i="10"/>
  <c r="J250" i="10"/>
  <c r="BK244" i="10"/>
  <c r="BK243" i="10"/>
  <c r="J242" i="10"/>
  <c r="J241" i="10"/>
  <c r="BK240" i="10"/>
  <c r="J236" i="10"/>
  <c r="J232" i="10"/>
  <c r="BK229" i="10"/>
  <c r="BK228" i="10"/>
  <c r="J227" i="10"/>
  <c r="BK226" i="10"/>
  <c r="BK225" i="10"/>
  <c r="J223" i="10"/>
  <c r="BK222" i="10"/>
  <c r="J221" i="10"/>
  <c r="J220" i="10"/>
  <c r="BK219" i="10"/>
  <c r="BK216" i="10"/>
  <c r="J214" i="10"/>
  <c r="BK212" i="10"/>
  <c r="BK211" i="10"/>
  <c r="J210" i="10"/>
  <c r="BK209" i="10"/>
  <c r="J205" i="10"/>
  <c r="J202" i="10"/>
  <c r="J199" i="10"/>
  <c r="J197" i="10"/>
  <c r="BK188" i="10"/>
  <c r="BK185" i="10"/>
  <c r="BK183" i="10"/>
  <c r="BK182" i="10"/>
  <c r="BK181" i="10"/>
  <c r="J178" i="10"/>
  <c r="BK175" i="10"/>
  <c r="BK171" i="10"/>
  <c r="BK170" i="10"/>
  <c r="BK169" i="10"/>
  <c r="BK166" i="10"/>
  <c r="BK162" i="10"/>
  <c r="J157" i="10"/>
  <c r="BK154" i="10"/>
  <c r="BK152" i="10"/>
  <c r="J151" i="10"/>
  <c r="J149" i="10"/>
  <c r="BK147" i="10"/>
  <c r="BK323" i="9"/>
  <c r="BK321" i="9"/>
  <c r="J315" i="9"/>
  <c r="BK310" i="9"/>
  <c r="J309" i="9"/>
  <c r="BK307" i="9"/>
  <c r="BK306" i="9"/>
  <c r="BK303" i="9"/>
  <c r="J300" i="9"/>
  <c r="J298" i="9"/>
  <c r="J297" i="9"/>
  <c r="J296" i="9"/>
  <c r="BK295" i="9"/>
  <c r="J294" i="9"/>
  <c r="BK292" i="9"/>
  <c r="J290" i="9"/>
  <c r="J289" i="9"/>
  <c r="J286" i="9"/>
  <c r="J284" i="9"/>
  <c r="BK283" i="9"/>
  <c r="J282" i="9"/>
  <c r="BK280" i="9"/>
  <c r="BK279" i="9"/>
  <c r="BK277" i="9"/>
  <c r="BK276" i="9"/>
  <c r="J269" i="9"/>
  <c r="BK268" i="9"/>
  <c r="J267" i="9"/>
  <c r="J266" i="9"/>
  <c r="BK261" i="9"/>
  <c r="BK260" i="9"/>
  <c r="BK257" i="9"/>
  <c r="J256" i="9"/>
  <c r="BK255" i="9"/>
  <c r="BK254" i="9"/>
  <c r="BK253" i="9"/>
  <c r="BK252" i="9"/>
  <c r="BK249" i="9"/>
  <c r="J247" i="9"/>
  <c r="J246" i="9"/>
  <c r="J244" i="9"/>
  <c r="J242" i="9"/>
  <c r="J240" i="9"/>
  <c r="J239" i="9"/>
  <c r="BK235" i="9"/>
  <c r="J234" i="9"/>
  <c r="J232" i="9"/>
  <c r="BK230" i="9"/>
  <c r="J229" i="9"/>
  <c r="BK226" i="9"/>
  <c r="BK225" i="9"/>
  <c r="BK222" i="9"/>
  <c r="BK221" i="9"/>
  <c r="J219" i="9"/>
  <c r="J218" i="9"/>
  <c r="J212" i="9"/>
  <c r="J210" i="9"/>
  <c r="J209" i="9"/>
  <c r="J208" i="9"/>
  <c r="BK206" i="9"/>
  <c r="J204" i="9"/>
  <c r="BK201" i="9"/>
  <c r="BK199" i="9"/>
  <c r="J198" i="9"/>
  <c r="BK197" i="9"/>
  <c r="BK195" i="9"/>
  <c r="J192" i="9"/>
  <c r="J190" i="9"/>
  <c r="J188" i="9"/>
  <c r="J187" i="9"/>
  <c r="J186" i="9"/>
  <c r="J185" i="9"/>
  <c r="J184" i="9"/>
  <c r="BK183" i="9"/>
  <c r="J182" i="9"/>
  <c r="J180" i="9"/>
  <c r="J179" i="9"/>
  <c r="J177" i="9"/>
  <c r="BK176" i="9"/>
  <c r="BK174" i="9"/>
  <c r="BK173" i="9"/>
  <c r="BK172" i="9"/>
  <c r="BK171" i="9"/>
  <c r="BK168" i="9"/>
  <c r="J166" i="9"/>
  <c r="BK164" i="9"/>
  <c r="BK162" i="9"/>
  <c r="J161" i="9"/>
  <c r="J156" i="9"/>
  <c r="J151" i="9"/>
  <c r="BK148" i="9"/>
  <c r="BK423" i="8"/>
  <c r="BK422" i="8"/>
  <c r="BK421" i="8"/>
  <c r="BK420" i="8"/>
  <c r="J418" i="8"/>
  <c r="BK416" i="8"/>
  <c r="BK415" i="8"/>
  <c r="J409" i="8"/>
  <c r="BK406" i="8"/>
  <c r="BK396" i="8"/>
  <c r="J391" i="8"/>
  <c r="J390" i="8"/>
  <c r="J389" i="8"/>
  <c r="J387" i="8"/>
  <c r="BK384" i="8"/>
  <c r="BK383" i="8"/>
  <c r="BK381" i="8"/>
  <c r="J379" i="8"/>
  <c r="J378" i="8"/>
  <c r="BK376" i="8"/>
  <c r="J375" i="8"/>
  <c r="J373" i="8"/>
  <c r="BK372" i="8"/>
  <c r="J369" i="8"/>
  <c r="J368" i="8"/>
  <c r="J366" i="8"/>
  <c r="BK365" i="8"/>
  <c r="J362" i="8"/>
  <c r="J361" i="8"/>
  <c r="J359" i="8"/>
  <c r="J355" i="8"/>
  <c r="BK354" i="8"/>
  <c r="BK353" i="8"/>
  <c r="BK352" i="8"/>
  <c r="BK347" i="8"/>
  <c r="BK345" i="8"/>
  <c r="BK344" i="8"/>
  <c r="J343" i="8"/>
  <c r="J342" i="8"/>
  <c r="BK340" i="8"/>
  <c r="BK339" i="8"/>
  <c r="BK338" i="8"/>
  <c r="BK337" i="8"/>
  <c r="BK336" i="8"/>
  <c r="J335" i="8"/>
  <c r="BK333" i="8"/>
  <c r="J332" i="8"/>
  <c r="J329" i="8"/>
  <c r="BK328" i="8"/>
  <c r="J327" i="8"/>
  <c r="BK325" i="8"/>
  <c r="J324" i="8"/>
  <c r="J321" i="8"/>
  <c r="J320" i="8"/>
  <c r="BK316" i="8"/>
  <c r="J313" i="8"/>
  <c r="BK312" i="8"/>
  <c r="J311" i="8"/>
  <c r="J309" i="8"/>
  <c r="J305" i="8"/>
  <c r="J304" i="8"/>
  <c r="BK302" i="8"/>
  <c r="J301" i="8"/>
  <c r="BK300" i="8"/>
  <c r="BK299" i="8"/>
  <c r="BK298" i="8"/>
  <c r="J297" i="8"/>
  <c r="J291" i="8"/>
  <c r="BK287" i="8"/>
  <c r="BK286" i="8"/>
  <c r="BK285" i="8"/>
  <c r="J284" i="8"/>
  <c r="BK282" i="8"/>
  <c r="BK281" i="8"/>
  <c r="J279" i="8"/>
  <c r="J278" i="8"/>
  <c r="J265" i="8"/>
  <c r="J257" i="8"/>
  <c r="J256" i="8"/>
  <c r="J255" i="8"/>
  <c r="J252" i="8"/>
  <c r="J251" i="8"/>
  <c r="BK246" i="8"/>
  <c r="BK243" i="8"/>
  <c r="BK242" i="8"/>
  <c r="J241" i="8"/>
  <c r="BK240" i="8"/>
  <c r="BK239" i="8"/>
  <c r="BK238" i="8"/>
  <c r="BK232" i="8"/>
  <c r="BK229" i="8"/>
  <c r="BK228" i="8"/>
  <c r="BK227" i="8"/>
  <c r="BK226" i="8"/>
  <c r="BK225" i="8"/>
  <c r="BK220" i="8"/>
  <c r="BK218" i="8"/>
  <c r="J217" i="8"/>
  <c r="J215" i="8"/>
  <c r="BK214" i="8"/>
  <c r="J213" i="8"/>
  <c r="J212" i="8"/>
  <c r="BK211" i="8"/>
  <c r="BK209" i="8"/>
  <c r="BK208" i="8"/>
  <c r="J206" i="8"/>
  <c r="BK200" i="8"/>
  <c r="BK197" i="8"/>
  <c r="J194" i="8"/>
  <c r="J193" i="8"/>
  <c r="J191" i="8"/>
  <c r="J190" i="8"/>
  <c r="J189" i="8"/>
  <c r="BK188" i="8"/>
  <c r="J185" i="8"/>
  <c r="BK183" i="8"/>
  <c r="J178" i="8"/>
  <c r="J177" i="8"/>
  <c r="BK176" i="8"/>
  <c r="BK175" i="8"/>
  <c r="BK174" i="8"/>
  <c r="J172" i="8"/>
  <c r="BK169" i="8"/>
  <c r="J168" i="8"/>
  <c r="BK167" i="8"/>
  <c r="BK165" i="8"/>
  <c r="J160" i="8"/>
  <c r="BK158" i="8"/>
  <c r="BK157" i="8"/>
  <c r="BK156" i="8"/>
  <c r="BK154" i="8"/>
  <c r="BK152" i="8"/>
  <c r="J151" i="8"/>
  <c r="BK229" i="7"/>
  <c r="BK228" i="7"/>
  <c r="BK227" i="7"/>
  <c r="J226" i="7"/>
  <c r="J224" i="7"/>
  <c r="BK222" i="7"/>
  <c r="J220" i="7"/>
  <c r="BK216" i="7"/>
  <c r="J215" i="7"/>
  <c r="BK214" i="7"/>
  <c r="BK211" i="7"/>
  <c r="BK210" i="7"/>
  <c r="J209" i="7"/>
  <c r="BK207" i="7"/>
  <c r="BK202" i="7"/>
  <c r="BK200" i="7"/>
  <c r="J196" i="7"/>
  <c r="BK195" i="7"/>
  <c r="BK193" i="7"/>
  <c r="J191" i="7"/>
  <c r="J190" i="7"/>
  <c r="BK187" i="7"/>
  <c r="J186" i="7"/>
  <c r="J184" i="7"/>
  <c r="J180" i="7"/>
  <c r="BK179" i="7"/>
  <c r="BK178" i="7"/>
  <c r="J175" i="7"/>
  <c r="BK173" i="7"/>
  <c r="BK171" i="7"/>
  <c r="J169" i="7"/>
  <c r="J167" i="7"/>
  <c r="BK166" i="7"/>
  <c r="J164" i="7"/>
  <c r="BK158" i="7"/>
  <c r="J157" i="7"/>
  <c r="BK155" i="7"/>
  <c r="BK154" i="7"/>
  <c r="BK153" i="7"/>
  <c r="J152" i="7"/>
  <c r="J149" i="7"/>
  <c r="BK148" i="7"/>
  <c r="J143" i="7"/>
  <c r="BK174" i="6"/>
  <c r="BK172" i="6"/>
  <c r="J170" i="6"/>
  <c r="BK169" i="6"/>
  <c r="BK163" i="6"/>
  <c r="BK161" i="6"/>
  <c r="BK155" i="6"/>
  <c r="J152" i="6"/>
  <c r="BK147" i="6"/>
  <c r="BK146" i="6"/>
  <c r="BK145" i="6"/>
  <c r="J143" i="6"/>
  <c r="BK141" i="6"/>
  <c r="J140" i="6"/>
  <c r="J190" i="5"/>
  <c r="J188" i="5"/>
  <c r="J185" i="5"/>
  <c r="J180" i="5"/>
  <c r="BK178" i="5"/>
  <c r="BK173" i="5"/>
  <c r="BK171" i="5"/>
  <c r="BK170" i="5"/>
  <c r="J168" i="5"/>
  <c r="BK164" i="5"/>
  <c r="J163" i="5"/>
  <c r="BK162" i="5"/>
  <c r="J161" i="5"/>
  <c r="BK159" i="5"/>
  <c r="J156" i="5"/>
  <c r="BK154" i="5"/>
  <c r="BK153" i="5"/>
  <c r="J152" i="5"/>
  <c r="BK144" i="5"/>
  <c r="J143" i="5"/>
  <c r="J142" i="5"/>
  <c r="J141" i="5"/>
  <c r="BK206" i="4"/>
  <c r="J204" i="4"/>
  <c r="BK203" i="4"/>
  <c r="J201" i="4"/>
  <c r="BK199" i="4"/>
  <c r="J190" i="4"/>
  <c r="BK186" i="4"/>
  <c r="BK184" i="4"/>
  <c r="BK182" i="4"/>
  <c r="BK181" i="4"/>
  <c r="J178" i="4"/>
  <c r="J175" i="4"/>
  <c r="BK174" i="4"/>
  <c r="J173" i="4"/>
  <c r="J170" i="4"/>
  <c r="J168" i="4"/>
  <c r="J163" i="4"/>
  <c r="BK161" i="4"/>
  <c r="BK156" i="4"/>
  <c r="BK154" i="4"/>
  <c r="J152" i="4"/>
  <c r="J147" i="4"/>
  <c r="J146" i="4"/>
  <c r="BK142" i="4"/>
  <c r="J141" i="4"/>
  <c r="BK157" i="3"/>
  <c r="BK155" i="3"/>
  <c r="BK149" i="3"/>
  <c r="BK148" i="3"/>
  <c r="J147" i="3"/>
  <c r="BK146" i="3"/>
  <c r="BK144" i="3"/>
  <c r="BK140" i="3"/>
  <c r="J139" i="3"/>
  <c r="J136" i="3"/>
  <c r="BK135" i="3"/>
  <c r="BK134" i="3"/>
  <c r="J176" i="2"/>
  <c r="J174" i="2"/>
  <c r="J172" i="2"/>
  <c r="J170" i="2"/>
  <c r="J169" i="2"/>
  <c r="BK168" i="2"/>
  <c r="J167" i="2"/>
  <c r="J165" i="2"/>
  <c r="BK161" i="2"/>
  <c r="J155" i="2"/>
  <c r="BK149" i="2"/>
  <c r="BK144" i="2"/>
  <c r="J143" i="2"/>
  <c r="J140" i="2"/>
  <c r="J139" i="2"/>
  <c r="F39" i="15"/>
  <c r="BK149" i="14"/>
  <c r="BK146" i="14"/>
  <c r="J144" i="14"/>
  <c r="J142" i="14"/>
  <c r="BK141" i="14"/>
  <c r="BK139" i="14"/>
  <c r="J138" i="14"/>
  <c r="J131" i="13"/>
  <c r="J138" i="12"/>
  <c r="BK255" i="11"/>
  <c r="BK254" i="11"/>
  <c r="J251" i="11"/>
  <c r="BK250" i="11"/>
  <c r="J248" i="11"/>
  <c r="J247" i="11"/>
  <c r="BK246" i="11"/>
  <c r="J244" i="11"/>
  <c r="J243" i="11"/>
  <c r="J241" i="11"/>
  <c r="BK240" i="11"/>
  <c r="BK239" i="11"/>
  <c r="J238" i="11"/>
  <c r="BK236" i="11"/>
  <c r="J235" i="11"/>
  <c r="J234" i="11"/>
  <c r="BK232" i="11"/>
  <c r="J230" i="11"/>
  <c r="J228" i="11"/>
  <c r="BK226" i="11"/>
  <c r="BK224" i="11"/>
  <c r="BK218" i="11"/>
  <c r="J217" i="11"/>
  <c r="BK216" i="11"/>
  <c r="J213" i="11"/>
  <c r="BK210" i="11"/>
  <c r="BK204" i="11"/>
  <c r="BK203" i="11"/>
  <c r="J202" i="11"/>
  <c r="J200" i="11"/>
  <c r="BK199" i="11"/>
  <c r="BK198" i="11"/>
  <c r="BK197" i="11"/>
  <c r="J193" i="11"/>
  <c r="J188" i="11"/>
  <c r="BK186" i="11"/>
  <c r="BK184" i="11"/>
  <c r="J181" i="11"/>
  <c r="BK173" i="11"/>
  <c r="J172" i="11"/>
  <c r="BK159" i="11"/>
  <c r="J157" i="11"/>
  <c r="J156" i="11"/>
  <c r="J154" i="11"/>
  <c r="J151" i="11"/>
  <c r="BK150" i="11"/>
  <c r="J149" i="11"/>
  <c r="J146" i="11"/>
  <c r="BK144" i="11"/>
  <c r="J142" i="11"/>
  <c r="J141" i="11"/>
  <c r="BK314" i="10"/>
  <c r="J313" i="10"/>
  <c r="BK309" i="10"/>
  <c r="BK305" i="10"/>
  <c r="BK303" i="10"/>
  <c r="BK302" i="10"/>
  <c r="BK300" i="10"/>
  <c r="BK295" i="10"/>
  <c r="J291" i="10"/>
  <c r="J287" i="10"/>
  <c r="BK286" i="10"/>
  <c r="BK283" i="10"/>
  <c r="BK282" i="10"/>
  <c r="J280" i="10"/>
  <c r="J277" i="10"/>
  <c r="J275" i="10"/>
  <c r="J273" i="10"/>
  <c r="BK271" i="10"/>
  <c r="J269" i="10"/>
  <c r="J267" i="10"/>
  <c r="BK264" i="10"/>
  <c r="BK263" i="10"/>
  <c r="J261" i="10"/>
  <c r="BK260" i="10"/>
  <c r="J257" i="10"/>
  <c r="BK256" i="10"/>
  <c r="J254" i="10"/>
  <c r="BK253" i="10"/>
  <c r="J251" i="10"/>
  <c r="J248" i="10"/>
  <c r="BK246" i="10"/>
  <c r="J240" i="10"/>
  <c r="BK239" i="10"/>
  <c r="BK237" i="10"/>
  <c r="BK236" i="10"/>
  <c r="J234" i="10"/>
  <c r="BK233" i="10"/>
  <c r="BK232" i="10"/>
  <c r="J231" i="10"/>
  <c r="J230" i="10"/>
  <c r="J229" i="10"/>
  <c r="J224" i="10"/>
  <c r="BK217" i="10"/>
  <c r="J217" i="10"/>
  <c r="J213" i="10"/>
  <c r="BK210" i="10"/>
  <c r="J206" i="10"/>
  <c r="BK202" i="10"/>
  <c r="J200" i="10"/>
  <c r="J198" i="10"/>
  <c r="BK196" i="10"/>
  <c r="J194" i="10"/>
  <c r="BK193" i="10"/>
  <c r="J192" i="10"/>
  <c r="J191" i="10"/>
  <c r="J188" i="10"/>
  <c r="BK187" i="10"/>
  <c r="J186" i="10"/>
  <c r="BK180" i="10"/>
  <c r="J179" i="10"/>
  <c r="BK178" i="10"/>
  <c r="BK177" i="10"/>
  <c r="J176" i="10"/>
  <c r="J174" i="10"/>
  <c r="BK173" i="10"/>
  <c r="J172" i="10"/>
  <c r="BK168" i="10"/>
  <c r="J166" i="10"/>
  <c r="J165" i="10"/>
  <c r="BK164" i="10"/>
  <c r="J163" i="10"/>
  <c r="J161" i="10"/>
  <c r="BK160" i="10"/>
  <c r="J159" i="10"/>
  <c r="J158" i="10"/>
  <c r="BK157" i="10"/>
  <c r="J156" i="10"/>
  <c r="BK155" i="10"/>
  <c r="J150" i="10"/>
  <c r="BK148" i="10"/>
  <c r="J147" i="10"/>
  <c r="BK146" i="10"/>
  <c r="BK324" i="9"/>
  <c r="J322" i="9"/>
  <c r="BK317" i="9"/>
  <c r="BK316" i="9"/>
  <c r="BK314" i="9"/>
  <c r="BK313" i="9"/>
  <c r="BK312" i="9"/>
  <c r="J308" i="9"/>
  <c r="J303" i="9"/>
  <c r="J302" i="9"/>
  <c r="BK299" i="9"/>
  <c r="BK296" i="9"/>
  <c r="BK293" i="9"/>
  <c r="BK288" i="9"/>
  <c r="BK286" i="9"/>
  <c r="J285" i="9"/>
  <c r="BK284" i="9"/>
  <c r="BK282" i="9"/>
  <c r="J276" i="9"/>
  <c r="J272" i="9"/>
  <c r="BK270" i="9"/>
  <c r="J264" i="9"/>
  <c r="J263" i="9"/>
  <c r="J261" i="9"/>
  <c r="BK259" i="9"/>
  <c r="BK258" i="9"/>
  <c r="J255" i="9"/>
  <c r="J253" i="9"/>
  <c r="J252" i="9"/>
  <c r="J250" i="9"/>
  <c r="J249" i="9"/>
  <c r="J248" i="9"/>
  <c r="BK247" i="9"/>
  <c r="J245" i="9"/>
  <c r="BK244" i="9"/>
  <c r="J238" i="9"/>
  <c r="J235" i="9"/>
  <c r="J233" i="9"/>
  <c r="BK232" i="9"/>
  <c r="BK228" i="9"/>
  <c r="J227" i="9"/>
  <c r="J223" i="9"/>
  <c r="J222" i="9"/>
  <c r="BK218" i="9"/>
  <c r="BK217" i="9"/>
  <c r="J214" i="9"/>
  <c r="J211" i="9"/>
  <c r="BK208" i="9"/>
  <c r="J207" i="9"/>
  <c r="J203" i="9"/>
  <c r="BK200" i="9"/>
  <c r="BK198" i="9"/>
  <c r="J197" i="9"/>
  <c r="BK193" i="9"/>
  <c r="BK191" i="9"/>
  <c r="BK190" i="9"/>
  <c r="BK188" i="9"/>
  <c r="BK185" i="9"/>
  <c r="BK179" i="9"/>
  <c r="BK178" i="9"/>
  <c r="BK177" i="9"/>
  <c r="J173" i="9"/>
  <c r="J171" i="9"/>
  <c r="BK170" i="9"/>
  <c r="BK169" i="9"/>
  <c r="J168" i="9"/>
  <c r="BK165" i="9"/>
  <c r="J164" i="9"/>
  <c r="J163" i="9"/>
  <c r="BK161" i="9"/>
  <c r="BK160" i="9"/>
  <c r="J159" i="9"/>
  <c r="BK157" i="9"/>
  <c r="BK156" i="9"/>
  <c r="BK155" i="9"/>
  <c r="J152" i="9"/>
  <c r="J150" i="9"/>
  <c r="BK149" i="9"/>
  <c r="J148" i="9"/>
  <c r="BK147" i="9"/>
  <c r="J146" i="9"/>
  <c r="J422" i="8"/>
  <c r="J421" i="8"/>
  <c r="J417" i="8"/>
  <c r="J416" i="8"/>
  <c r="J411" i="8"/>
  <c r="BK407" i="8"/>
  <c r="J404" i="8"/>
  <c r="J403" i="8"/>
  <c r="J396" i="8"/>
  <c r="BK394" i="8"/>
  <c r="BK393" i="8"/>
  <c r="J392" i="8"/>
  <c r="BK390" i="8"/>
  <c r="J388" i="8"/>
  <c r="J385" i="8"/>
  <c r="J382" i="8"/>
  <c r="BK380" i="8"/>
  <c r="BK379" i="8"/>
  <c r="BK377" i="8"/>
  <c r="BK375" i="8"/>
  <c r="J371" i="8"/>
  <c r="BK369" i="8"/>
  <c r="BK368" i="8"/>
  <c r="J365" i="8"/>
  <c r="BK364" i="8"/>
  <c r="BK362" i="8"/>
  <c r="BK359" i="8"/>
  <c r="BK358" i="8"/>
  <c r="BK357" i="8"/>
  <c r="J356" i="8"/>
  <c r="BK355" i="8"/>
  <c r="J353" i="8"/>
  <c r="BK350" i="8"/>
  <c r="BK348" i="8"/>
  <c r="J347" i="8"/>
  <c r="BK346" i="8"/>
  <c r="J344" i="8"/>
  <c r="BK343" i="8"/>
  <c r="J339" i="8"/>
  <c r="J338" i="8"/>
  <c r="J336" i="8"/>
  <c r="J331" i="8"/>
  <c r="J328" i="8"/>
  <c r="J325" i="8"/>
  <c r="BK321" i="8"/>
  <c r="J319" i="8"/>
  <c r="BK318" i="8"/>
  <c r="J317" i="8"/>
  <c r="BK315" i="8"/>
  <c r="J314" i="8"/>
  <c r="J312" i="8"/>
  <c r="BK311" i="8"/>
  <c r="J310" i="8"/>
  <c r="J308" i="8"/>
  <c r="BK306" i="8"/>
  <c r="BK305" i="8"/>
  <c r="J300" i="8"/>
  <c r="BK295" i="8"/>
  <c r="BK294" i="8"/>
  <c r="J293" i="8"/>
  <c r="J292" i="8"/>
  <c r="BK290" i="8"/>
  <c r="J289" i="8"/>
  <c r="J287" i="8"/>
  <c r="J286" i="8"/>
  <c r="J283" i="8"/>
  <c r="J282" i="8"/>
  <c r="BK280" i="8"/>
  <c r="BK279" i="8"/>
  <c r="BK272" i="8"/>
  <c r="J270" i="8"/>
  <c r="J269" i="8"/>
  <c r="BK263" i="8"/>
  <c r="BK262" i="8"/>
  <c r="J261" i="8"/>
  <c r="BK259" i="8"/>
  <c r="BK255" i="8"/>
  <c r="BK254" i="8"/>
  <c r="BK253" i="8"/>
  <c r="BK252" i="8"/>
  <c r="BK251" i="8"/>
  <c r="J250" i="8"/>
  <c r="BK249" i="8"/>
  <c r="J243" i="8"/>
  <c r="BK241" i="8"/>
  <c r="J240" i="8"/>
  <c r="BK237" i="8"/>
  <c r="BK236" i="8"/>
  <c r="BK235" i="8"/>
  <c r="J234" i="8"/>
  <c r="J233" i="8"/>
  <c r="BK231" i="8"/>
  <c r="J228" i="8"/>
  <c r="J227" i="8"/>
  <c r="BK223" i="8"/>
  <c r="J220" i="8"/>
  <c r="J219" i="8"/>
  <c r="J214" i="8"/>
  <c r="BK210" i="8"/>
  <c r="BK205" i="8"/>
  <c r="BK204" i="8"/>
  <c r="J202" i="8"/>
  <c r="J196" i="8"/>
  <c r="BK195" i="8"/>
  <c r="BK194" i="8"/>
  <c r="BK193" i="8"/>
  <c r="BK190" i="8"/>
  <c r="BK186" i="8"/>
  <c r="BK184" i="8"/>
  <c r="BK181" i="8"/>
  <c r="J180" i="8"/>
  <c r="J179" i="8"/>
  <c r="BK177" i="8"/>
  <c r="BK173" i="8"/>
  <c r="BK172" i="8"/>
  <c r="BK170" i="8"/>
  <c r="BK166" i="8"/>
  <c r="J164" i="8"/>
  <c r="J163" i="8"/>
  <c r="J162" i="8"/>
  <c r="J161" i="8"/>
  <c r="J157" i="8"/>
  <c r="J156" i="8"/>
  <c r="J155" i="8"/>
  <c r="BK150" i="8"/>
  <c r="J228" i="7"/>
  <c r="J227" i="7"/>
  <c r="J225" i="7"/>
  <c r="J218" i="7"/>
  <c r="J216" i="7"/>
  <c r="BK215" i="7"/>
  <c r="BK212" i="7"/>
  <c r="J210" i="7"/>
  <c r="BK208" i="7"/>
  <c r="J207" i="7"/>
  <c r="BK206" i="7"/>
  <c r="J199" i="7"/>
  <c r="J198" i="7"/>
  <c r="BK197" i="7"/>
  <c r="BK196" i="7"/>
  <c r="J195" i="7"/>
  <c r="BK186" i="7"/>
  <c r="BK181" i="7"/>
  <c r="BK180" i="7"/>
  <c r="J179" i="7"/>
  <c r="J178" i="7"/>
  <c r="J176" i="7"/>
  <c r="BK174" i="7"/>
  <c r="J173" i="7"/>
  <c r="J171" i="7"/>
  <c r="BK170" i="7"/>
  <c r="BK169" i="7"/>
  <c r="J165" i="7"/>
  <c r="BK164" i="7"/>
  <c r="J163" i="7"/>
  <c r="J162" i="7"/>
  <c r="BK161" i="7"/>
  <c r="BK157" i="7"/>
  <c r="BK151" i="7"/>
  <c r="J150" i="7"/>
  <c r="BK149" i="7"/>
  <c r="J144" i="7"/>
  <c r="J172" i="6"/>
  <c r="BK170" i="6"/>
  <c r="J169" i="6"/>
  <c r="J167" i="6"/>
  <c r="BK165" i="6"/>
  <c r="J164" i="6"/>
  <c r="J161" i="6"/>
  <c r="BK154" i="6"/>
  <c r="BK152" i="6"/>
  <c r="BK151" i="6"/>
  <c r="BK150" i="6"/>
  <c r="BK148" i="6"/>
  <c r="J147" i="6"/>
  <c r="J146" i="6"/>
  <c r="BK144" i="6"/>
  <c r="J142" i="6"/>
  <c r="BK139" i="6"/>
  <c r="BK184" i="5"/>
  <c r="J182" i="5"/>
  <c r="BK180" i="5"/>
  <c r="J178" i="5"/>
  <c r="J176" i="5"/>
  <c r="J175" i="5"/>
  <c r="J171" i="5"/>
  <c r="J165" i="5"/>
  <c r="BK163" i="5"/>
  <c r="J162" i="5"/>
  <c r="BK161" i="5"/>
  <c r="BK160" i="5"/>
  <c r="J158" i="5"/>
  <c r="J149" i="5"/>
  <c r="J148" i="5"/>
  <c r="BK146" i="5"/>
  <c r="BK143" i="5"/>
  <c r="J207" i="4"/>
  <c r="BK202" i="4"/>
  <c r="BK197" i="4"/>
  <c r="BK196" i="4"/>
  <c r="J194" i="4"/>
  <c r="J192" i="4"/>
  <c r="BK191" i="4"/>
  <c r="BK187" i="4"/>
  <c r="J185" i="4"/>
  <c r="BK183" i="4"/>
  <c r="J181" i="4"/>
  <c r="BK180" i="4"/>
  <c r="BK178" i="4"/>
  <c r="BK173" i="4"/>
  <c r="BK172" i="4"/>
  <c r="J167" i="4"/>
  <c r="J165" i="4"/>
  <c r="BK163" i="4"/>
  <c r="BK162" i="4"/>
  <c r="BK160" i="4"/>
  <c r="BK159" i="4"/>
  <c r="BK158" i="4"/>
  <c r="J157" i="4"/>
  <c r="J156" i="4"/>
  <c r="J155" i="4"/>
  <c r="J153" i="4"/>
  <c r="BK151" i="4"/>
  <c r="BK150" i="4"/>
  <c r="J149" i="4"/>
  <c r="BK147" i="4"/>
  <c r="BK144" i="4"/>
  <c r="BK143" i="4"/>
  <c r="BK140" i="4"/>
  <c r="J139" i="4"/>
  <c r="J158" i="3"/>
  <c r="J157" i="3"/>
  <c r="J156" i="3"/>
  <c r="J155" i="3"/>
  <c r="J154" i="3"/>
  <c r="J152" i="3"/>
  <c r="J151" i="3"/>
  <c r="BK150" i="3"/>
  <c r="J148" i="3"/>
  <c r="BK147" i="3"/>
  <c r="J145" i="3"/>
  <c r="BK142" i="3"/>
  <c r="J138" i="3"/>
  <c r="J137" i="3"/>
  <c r="J134" i="3"/>
  <c r="J171" i="2"/>
  <c r="J168" i="2"/>
  <c r="BK167" i="2"/>
  <c r="J166" i="2"/>
  <c r="BK165" i="2"/>
  <c r="BK164" i="2"/>
  <c r="BK162" i="2"/>
  <c r="BK159" i="2"/>
  <c r="BK158" i="2"/>
  <c r="BK154" i="2"/>
  <c r="J153" i="2"/>
  <c r="J152" i="2"/>
  <c r="J146" i="2"/>
  <c r="BK142" i="2"/>
  <c r="BK139" i="2"/>
  <c r="BK138" i="2"/>
  <c r="T137" i="2" l="1"/>
  <c r="R148" i="2"/>
  <c r="BK157" i="2"/>
  <c r="R157" i="2"/>
  <c r="BK163" i="2"/>
  <c r="J163" i="2"/>
  <c r="J103" i="2"/>
  <c r="P133" i="3"/>
  <c r="R143" i="3"/>
  <c r="R153" i="3"/>
  <c r="T138" i="4"/>
  <c r="T137" i="4" s="1"/>
  <c r="T166" i="4"/>
  <c r="T179" i="4"/>
  <c r="T193" i="4"/>
  <c r="R200" i="4"/>
  <c r="R205" i="4"/>
  <c r="T140" i="5"/>
  <c r="P157" i="5"/>
  <c r="T169" i="5"/>
  <c r="BK183" i="5"/>
  <c r="J183" i="5" s="1"/>
  <c r="J106" i="5" s="1"/>
  <c r="BK138" i="6"/>
  <c r="J138" i="6" s="1"/>
  <c r="J98" i="6" s="1"/>
  <c r="P162" i="6"/>
  <c r="P168" i="6"/>
  <c r="T142" i="7"/>
  <c r="P145" i="7"/>
  <c r="P160" i="7"/>
  <c r="R172" i="7"/>
  <c r="T183" i="7"/>
  <c r="T192" i="7"/>
  <c r="BK213" i="7"/>
  <c r="J213" i="7"/>
  <c r="J107" i="7" s="1"/>
  <c r="R219" i="7"/>
  <c r="P223" i="7"/>
  <c r="P149" i="8"/>
  <c r="BK171" i="8"/>
  <c r="J171" i="8" s="1"/>
  <c r="J100" i="8" s="1"/>
  <c r="R171" i="8"/>
  <c r="R199" i="8"/>
  <c r="R224" i="8"/>
  <c r="T248" i="8"/>
  <c r="P260" i="8"/>
  <c r="P266" i="8"/>
  <c r="P275" i="8"/>
  <c r="R296" i="8"/>
  <c r="T326" i="8"/>
  <c r="P351" i="8"/>
  <c r="T360" i="8"/>
  <c r="BK370" i="8"/>
  <c r="J370" i="8" s="1"/>
  <c r="J114" i="8" s="1"/>
  <c r="BK395" i="8"/>
  <c r="J395" i="8"/>
  <c r="J115" i="8"/>
  <c r="BK408" i="8"/>
  <c r="J408" i="8" s="1"/>
  <c r="J116" i="8" s="1"/>
  <c r="BK412" i="8"/>
  <c r="J412" i="8" s="1"/>
  <c r="J117" i="8" s="1"/>
  <c r="BK145" i="9"/>
  <c r="J145" i="9"/>
  <c r="J98" i="9" s="1"/>
  <c r="T145" i="9"/>
  <c r="P158" i="9"/>
  <c r="T181" i="9"/>
  <c r="R196" i="9"/>
  <c r="BK216" i="9"/>
  <c r="J216" i="9"/>
  <c r="J104" i="9"/>
  <c r="R216" i="9"/>
  <c r="P220" i="9"/>
  <c r="P231" i="9"/>
  <c r="P243" i="9"/>
  <c r="P265" i="9"/>
  <c r="R271" i="9"/>
  <c r="BK287" i="9"/>
  <c r="J287" i="9"/>
  <c r="J111" i="9" s="1"/>
  <c r="T311" i="9"/>
  <c r="R319" i="9"/>
  <c r="BK153" i="10"/>
  <c r="J153" i="10" s="1"/>
  <c r="J99" i="10" s="1"/>
  <c r="T153" i="10"/>
  <c r="T167" i="10"/>
  <c r="T204" i="10"/>
  <c r="T208" i="10"/>
  <c r="R218" i="10"/>
  <c r="R238" i="10"/>
  <c r="P258" i="10"/>
  <c r="P262" i="10"/>
  <c r="T281" i="10"/>
  <c r="T292" i="10"/>
  <c r="R304" i="10"/>
  <c r="T310" i="10"/>
  <c r="BK140" i="11"/>
  <c r="J140" i="11"/>
  <c r="J98" i="11" s="1"/>
  <c r="P140" i="11"/>
  <c r="T143" i="11"/>
  <c r="T148" i="11"/>
  <c r="P161" i="11"/>
  <c r="T178" i="11"/>
  <c r="R196" i="11"/>
  <c r="R229" i="11"/>
  <c r="R249" i="11"/>
  <c r="P253" i="11"/>
  <c r="R131" i="12"/>
  <c r="R130" i="12" s="1"/>
  <c r="R136" i="12"/>
  <c r="R137" i="2"/>
  <c r="R136" i="2"/>
  <c r="T148" i="2"/>
  <c r="T157" i="2"/>
  <c r="P160" i="2"/>
  <c r="T163" i="2"/>
  <c r="T133" i="3"/>
  <c r="T143" i="3"/>
  <c r="T153" i="3"/>
  <c r="BK138" i="4"/>
  <c r="BK137" i="4" s="1"/>
  <c r="J137" i="4" s="1"/>
  <c r="J97" i="4" s="1"/>
  <c r="BK166" i="4"/>
  <c r="J166" i="4" s="1"/>
  <c r="J99" i="4" s="1"/>
  <c r="BK179" i="4"/>
  <c r="J179" i="4" s="1"/>
  <c r="J102" i="4" s="1"/>
  <c r="BK193" i="4"/>
  <c r="J193" i="4" s="1"/>
  <c r="J103" i="4" s="1"/>
  <c r="P200" i="4"/>
  <c r="P205" i="4"/>
  <c r="BK140" i="5"/>
  <c r="J140" i="5" s="1"/>
  <c r="J98" i="5" s="1"/>
  <c r="BK157" i="5"/>
  <c r="J157" i="5" s="1"/>
  <c r="J99" i="5" s="1"/>
  <c r="BK169" i="5"/>
  <c r="J169" i="5" s="1"/>
  <c r="J102" i="5" s="1"/>
  <c r="P183" i="5"/>
  <c r="P138" i="6"/>
  <c r="T162" i="6"/>
  <c r="T168" i="6"/>
  <c r="BK142" i="7"/>
  <c r="P142" i="7"/>
  <c r="T145" i="7"/>
  <c r="T160" i="7"/>
  <c r="T172" i="7"/>
  <c r="P183" i="7"/>
  <c r="R192" i="7"/>
  <c r="T204" i="7"/>
  <c r="T213" i="7"/>
  <c r="T219" i="7"/>
  <c r="R223" i="7"/>
  <c r="T149" i="8"/>
  <c r="T153" i="8"/>
  <c r="T171" i="8"/>
  <c r="T199" i="8"/>
  <c r="P224" i="8"/>
  <c r="R248" i="8"/>
  <c r="T260" i="8"/>
  <c r="R266" i="8"/>
  <c r="R275" i="8"/>
  <c r="T296" i="8"/>
  <c r="R326" i="8"/>
  <c r="R351" i="8"/>
  <c r="R360" i="8"/>
  <c r="P363" i="8"/>
  <c r="R370" i="8"/>
  <c r="P395" i="8"/>
  <c r="P408" i="8"/>
  <c r="T412" i="8"/>
  <c r="R145" i="9"/>
  <c r="R158" i="9"/>
  <c r="R181" i="9"/>
  <c r="T196" i="9"/>
  <c r="P216" i="9"/>
  <c r="BK231" i="9"/>
  <c r="J231" i="9" s="1"/>
  <c r="J106" i="9" s="1"/>
  <c r="BK243" i="9"/>
  <c r="J243" i="9" s="1"/>
  <c r="J107" i="9" s="1"/>
  <c r="BK265" i="9"/>
  <c r="J265" i="9" s="1"/>
  <c r="J108" i="9" s="1"/>
  <c r="T265" i="9"/>
  <c r="T271" i="9"/>
  <c r="T281" i="9"/>
  <c r="R287" i="9"/>
  <c r="P311" i="9"/>
  <c r="P319" i="9"/>
  <c r="R145" i="10"/>
  <c r="BK167" i="10"/>
  <c r="J167" i="10" s="1"/>
  <c r="J100" i="10" s="1"/>
  <c r="R167" i="10"/>
  <c r="R204" i="10"/>
  <c r="R208" i="10"/>
  <c r="P218" i="10"/>
  <c r="T238" i="10"/>
  <c r="BK262" i="10"/>
  <c r="J262" i="10"/>
  <c r="J109" i="10"/>
  <c r="BK281" i="10"/>
  <c r="J281" i="10" s="1"/>
  <c r="J110" i="10" s="1"/>
  <c r="BK292" i="10"/>
  <c r="J292" i="10" s="1"/>
  <c r="J111" i="10" s="1"/>
  <c r="BK304" i="10"/>
  <c r="J304" i="10"/>
  <c r="J112" i="10" s="1"/>
  <c r="BK310" i="10"/>
  <c r="J310" i="10"/>
  <c r="J113" i="10" s="1"/>
  <c r="R140" i="11"/>
  <c r="P143" i="11"/>
  <c r="P148" i="11"/>
  <c r="R161" i="11"/>
  <c r="BK178" i="11"/>
  <c r="BK196" i="11"/>
  <c r="J196" i="11" s="1"/>
  <c r="J105" i="11" s="1"/>
  <c r="BK229" i="11"/>
  <c r="J229" i="11" s="1"/>
  <c r="J106" i="11" s="1"/>
  <c r="BK249" i="11"/>
  <c r="J249" i="11" s="1"/>
  <c r="J107" i="11" s="1"/>
  <c r="T249" i="11"/>
  <c r="T253" i="11"/>
  <c r="T131" i="12"/>
  <c r="T130" i="12" s="1"/>
  <c r="T136" i="12"/>
  <c r="BK137" i="14"/>
  <c r="J137" i="14" s="1"/>
  <c r="J98" i="14" s="1"/>
  <c r="R137" i="14"/>
  <c r="R140" i="14"/>
  <c r="BK145" i="14"/>
  <c r="J145" i="14" s="1"/>
  <c r="J101" i="14" s="1"/>
  <c r="T145" i="14"/>
  <c r="P133" i="15"/>
  <c r="P130" i="15" s="1"/>
  <c r="P129" i="15" s="1"/>
  <c r="AU108" i="1" s="1"/>
  <c r="P137" i="2"/>
  <c r="P148" i="2"/>
  <c r="BK160" i="2"/>
  <c r="J160" i="2" s="1"/>
  <c r="J102" i="2" s="1"/>
  <c r="R160" i="2"/>
  <c r="R163" i="2"/>
  <c r="R133" i="3"/>
  <c r="R132" i="3" s="1"/>
  <c r="R131" i="3" s="1"/>
  <c r="P143" i="3"/>
  <c r="P153" i="3"/>
  <c r="P138" i="4"/>
  <c r="P166" i="4"/>
  <c r="R179" i="4"/>
  <c r="R193" i="4"/>
  <c r="BK200" i="4"/>
  <c r="J200" i="4" s="1"/>
  <c r="J105" i="4" s="1"/>
  <c r="BK205" i="4"/>
  <c r="J205" i="4" s="1"/>
  <c r="J106" i="4" s="1"/>
  <c r="R140" i="5"/>
  <c r="T157" i="5"/>
  <c r="R169" i="5"/>
  <c r="T183" i="5"/>
  <c r="T166" i="5" s="1"/>
  <c r="R138" i="6"/>
  <c r="T138" i="6"/>
  <c r="BK149" i="6"/>
  <c r="J149" i="6" s="1"/>
  <c r="J99" i="6" s="1"/>
  <c r="P149" i="6"/>
  <c r="R149" i="6"/>
  <c r="T149" i="6"/>
  <c r="BK162" i="6"/>
  <c r="J162" i="6" s="1"/>
  <c r="J102" i="6" s="1"/>
  <c r="R168" i="6"/>
  <c r="R142" i="7"/>
  <c r="R145" i="7"/>
  <c r="R160" i="7"/>
  <c r="P172" i="7"/>
  <c r="R183" i="7"/>
  <c r="P192" i="7"/>
  <c r="P204" i="7"/>
  <c r="P213" i="7"/>
  <c r="P219" i="7"/>
  <c r="T223" i="7"/>
  <c r="BK149" i="8"/>
  <c r="J149" i="8"/>
  <c r="J98" i="8"/>
  <c r="R149" i="8"/>
  <c r="P153" i="8"/>
  <c r="P171" i="8"/>
  <c r="P199" i="8"/>
  <c r="BK224" i="8"/>
  <c r="J224" i="8" s="1"/>
  <c r="J102" i="8" s="1"/>
  <c r="P248" i="8"/>
  <c r="BK266" i="8"/>
  <c r="J266" i="8" s="1"/>
  <c r="J107" i="8" s="1"/>
  <c r="BK275" i="8"/>
  <c r="J275" i="8" s="1"/>
  <c r="J108" i="8" s="1"/>
  <c r="BK296" i="8"/>
  <c r="J296" i="8" s="1"/>
  <c r="J109" i="8" s="1"/>
  <c r="BK326" i="8"/>
  <c r="J326" i="8"/>
  <c r="J110" i="8"/>
  <c r="BK351" i="8"/>
  <c r="J351" i="8" s="1"/>
  <c r="J111" i="8" s="1"/>
  <c r="BK360" i="8"/>
  <c r="J360" i="8" s="1"/>
  <c r="J112" i="8" s="1"/>
  <c r="P360" i="8"/>
  <c r="T363" i="8"/>
  <c r="T370" i="8"/>
  <c r="R395" i="8"/>
  <c r="R408" i="8"/>
  <c r="P412" i="8"/>
  <c r="BK158" i="9"/>
  <c r="J158" i="9" s="1"/>
  <c r="J99" i="9" s="1"/>
  <c r="BK181" i="9"/>
  <c r="J181" i="9" s="1"/>
  <c r="J100" i="9" s="1"/>
  <c r="BK196" i="9"/>
  <c r="J196" i="9"/>
  <c r="J101" i="9" s="1"/>
  <c r="BK220" i="9"/>
  <c r="J220" i="9"/>
  <c r="J105" i="9" s="1"/>
  <c r="R220" i="9"/>
  <c r="R231" i="9"/>
  <c r="R243" i="9"/>
  <c r="BK271" i="9"/>
  <c r="J271" i="9" s="1"/>
  <c r="J109" i="9" s="1"/>
  <c r="BK281" i="9"/>
  <c r="J281" i="9" s="1"/>
  <c r="J110" i="9" s="1"/>
  <c r="P281" i="9"/>
  <c r="T287" i="9"/>
  <c r="R311" i="9"/>
  <c r="T319" i="9"/>
  <c r="BK145" i="10"/>
  <c r="J145" i="10" s="1"/>
  <c r="J98" i="10" s="1"/>
  <c r="T145" i="10"/>
  <c r="R153" i="10"/>
  <c r="BK184" i="10"/>
  <c r="J184" i="10" s="1"/>
  <c r="J101" i="10" s="1"/>
  <c r="BK208" i="10"/>
  <c r="J208" i="10"/>
  <c r="J105" i="10"/>
  <c r="BK218" i="10"/>
  <c r="J218" i="10" s="1"/>
  <c r="J106" i="10" s="1"/>
  <c r="BK238" i="10"/>
  <c r="J238" i="10" s="1"/>
  <c r="J107" i="10" s="1"/>
  <c r="BK258" i="10"/>
  <c r="J258" i="10" s="1"/>
  <c r="J108" i="10" s="1"/>
  <c r="R258" i="10"/>
  <c r="T262" i="10"/>
  <c r="R281" i="10"/>
  <c r="P292" i="10"/>
  <c r="P304" i="10"/>
  <c r="R310" i="10"/>
  <c r="BK143" i="11"/>
  <c r="J143" i="11" s="1"/>
  <c r="J99" i="11" s="1"/>
  <c r="R143" i="11"/>
  <c r="R148" i="11"/>
  <c r="T161" i="11"/>
  <c r="R178" i="11"/>
  <c r="P196" i="11"/>
  <c r="P229" i="11"/>
  <c r="P249" i="11"/>
  <c r="R253" i="11"/>
  <c r="P131" i="12"/>
  <c r="P130" i="12" s="1"/>
  <c r="P129" i="12" s="1"/>
  <c r="AU105" i="1" s="1"/>
  <c r="P136" i="12"/>
  <c r="T137" i="14"/>
  <c r="P140" i="14"/>
  <c r="R145" i="14"/>
  <c r="R133" i="15"/>
  <c r="R130" i="15" s="1"/>
  <c r="R129" i="15" s="1"/>
  <c r="BK137" i="2"/>
  <c r="J137" i="2" s="1"/>
  <c r="J98" i="2" s="1"/>
  <c r="BK148" i="2"/>
  <c r="J148" i="2" s="1"/>
  <c r="J99" i="2" s="1"/>
  <c r="P157" i="2"/>
  <c r="T160" i="2"/>
  <c r="P163" i="2"/>
  <c r="BK133" i="3"/>
  <c r="J133" i="3"/>
  <c r="J98" i="3" s="1"/>
  <c r="BK143" i="3"/>
  <c r="J143" i="3"/>
  <c r="J100" i="3"/>
  <c r="BK153" i="3"/>
  <c r="J153" i="3" s="1"/>
  <c r="J101" i="3" s="1"/>
  <c r="R138" i="4"/>
  <c r="R137" i="4" s="1"/>
  <c r="R166" i="4"/>
  <c r="P179" i="4"/>
  <c r="P176" i="4" s="1"/>
  <c r="P193" i="4"/>
  <c r="T200" i="4"/>
  <c r="T176" i="4" s="1"/>
  <c r="T205" i="4"/>
  <c r="P140" i="5"/>
  <c r="P139" i="5" s="1"/>
  <c r="R157" i="5"/>
  <c r="P169" i="5"/>
  <c r="P166" i="5"/>
  <c r="R183" i="5"/>
  <c r="R162" i="6"/>
  <c r="R159" i="6" s="1"/>
  <c r="BK168" i="6"/>
  <c r="J168" i="6" s="1"/>
  <c r="J104" i="6" s="1"/>
  <c r="BK145" i="7"/>
  <c r="J145" i="7"/>
  <c r="J99" i="7" s="1"/>
  <c r="BK160" i="7"/>
  <c r="J160" i="7" s="1"/>
  <c r="J100" i="7" s="1"/>
  <c r="BK172" i="7"/>
  <c r="J172" i="7" s="1"/>
  <c r="J101" i="7" s="1"/>
  <c r="BK183" i="7"/>
  <c r="J183" i="7" s="1"/>
  <c r="J102" i="7" s="1"/>
  <c r="BK192" i="7"/>
  <c r="J192" i="7"/>
  <c r="J103" i="7" s="1"/>
  <c r="BK204" i="7"/>
  <c r="R204" i="7"/>
  <c r="R213" i="7"/>
  <c r="R203" i="7" s="1"/>
  <c r="BK219" i="7"/>
  <c r="J219" i="7" s="1"/>
  <c r="J109" i="7" s="1"/>
  <c r="BK223" i="7"/>
  <c r="J223" i="7" s="1"/>
  <c r="J110" i="7" s="1"/>
  <c r="BK153" i="8"/>
  <c r="J153" i="8" s="1"/>
  <c r="J99" i="8" s="1"/>
  <c r="R153" i="8"/>
  <c r="BK199" i="8"/>
  <c r="J199" i="8" s="1"/>
  <c r="J101" i="8" s="1"/>
  <c r="T224" i="8"/>
  <c r="BK248" i="8"/>
  <c r="J248" i="8" s="1"/>
  <c r="J105" i="8" s="1"/>
  <c r="BK260" i="8"/>
  <c r="J260" i="8"/>
  <c r="J106" i="8" s="1"/>
  <c r="R260" i="8"/>
  <c r="T266" i="8"/>
  <c r="T275" i="8"/>
  <c r="P296" i="8"/>
  <c r="P326" i="8"/>
  <c r="T351" i="8"/>
  <c r="BK363" i="8"/>
  <c r="J363" i="8" s="1"/>
  <c r="J113" i="8" s="1"/>
  <c r="R363" i="8"/>
  <c r="P370" i="8"/>
  <c r="T395" i="8"/>
  <c r="T408" i="8"/>
  <c r="R412" i="8"/>
  <c r="P145" i="9"/>
  <c r="T158" i="9"/>
  <c r="P181" i="9"/>
  <c r="P196" i="9"/>
  <c r="T216" i="9"/>
  <c r="T220" i="9"/>
  <c r="T231" i="9"/>
  <c r="T243" i="9"/>
  <c r="R265" i="9"/>
  <c r="P271" i="9"/>
  <c r="R281" i="9"/>
  <c r="P287" i="9"/>
  <c r="BK311" i="9"/>
  <c r="J311" i="9" s="1"/>
  <c r="J112" i="9" s="1"/>
  <c r="BK319" i="9"/>
  <c r="J319" i="9" s="1"/>
  <c r="J113" i="9" s="1"/>
  <c r="P145" i="10"/>
  <c r="P153" i="10"/>
  <c r="P167" i="10"/>
  <c r="P184" i="10"/>
  <c r="R184" i="10"/>
  <c r="T184" i="10"/>
  <c r="BK204" i="10"/>
  <c r="BK203" i="10" s="1"/>
  <c r="J203" i="10" s="1"/>
  <c r="J103" i="10" s="1"/>
  <c r="P204" i="10"/>
  <c r="P208" i="10"/>
  <c r="T218" i="10"/>
  <c r="P238" i="10"/>
  <c r="T258" i="10"/>
  <c r="R262" i="10"/>
  <c r="P281" i="10"/>
  <c r="R292" i="10"/>
  <c r="T304" i="10"/>
  <c r="P310" i="10"/>
  <c r="T140" i="11"/>
  <c r="T139" i="11"/>
  <c r="BK148" i="11"/>
  <c r="J148" i="11" s="1"/>
  <c r="J100" i="11" s="1"/>
  <c r="BK161" i="11"/>
  <c r="J161" i="11" s="1"/>
  <c r="J101" i="11" s="1"/>
  <c r="P178" i="11"/>
  <c r="P177" i="11" s="1"/>
  <c r="T196" i="11"/>
  <c r="T229" i="11"/>
  <c r="BK253" i="11"/>
  <c r="J253" i="11"/>
  <c r="J108" i="11"/>
  <c r="BK131" i="12"/>
  <c r="J131" i="12" s="1"/>
  <c r="J98" i="12" s="1"/>
  <c r="BK136" i="12"/>
  <c r="J136" i="12" s="1"/>
  <c r="J99" i="12" s="1"/>
  <c r="P137" i="14"/>
  <c r="BK140" i="14"/>
  <c r="J140" i="14" s="1"/>
  <c r="J99" i="14" s="1"/>
  <c r="T140" i="14"/>
  <c r="P145" i="14"/>
  <c r="BK133" i="15"/>
  <c r="J133" i="15" s="1"/>
  <c r="J99" i="15" s="1"/>
  <c r="T133" i="15"/>
  <c r="T130" i="15" s="1"/>
  <c r="T129" i="15" s="1"/>
  <c r="F132" i="2"/>
  <c r="BE140" i="2"/>
  <c r="BE141" i="2"/>
  <c r="BE143" i="2"/>
  <c r="BE144" i="2"/>
  <c r="BE145" i="2"/>
  <c r="BE149" i="2"/>
  <c r="BE152" i="2"/>
  <c r="BE168" i="2"/>
  <c r="BE176" i="2"/>
  <c r="BK173" i="2"/>
  <c r="J173" i="2" s="1"/>
  <c r="J104" i="2" s="1"/>
  <c r="J89" i="3"/>
  <c r="BE139" i="3"/>
  <c r="BE140" i="3"/>
  <c r="E85" i="4"/>
  <c r="F92" i="4"/>
  <c r="BE145" i="4"/>
  <c r="BE148" i="4"/>
  <c r="BE152" i="4"/>
  <c r="BE167" i="4"/>
  <c r="BE168" i="4"/>
  <c r="BE169" i="4"/>
  <c r="BE174" i="4"/>
  <c r="BE175" i="4"/>
  <c r="BE185" i="4"/>
  <c r="BE187" i="4"/>
  <c r="BE188" i="4"/>
  <c r="BE189" i="4"/>
  <c r="BK177" i="4"/>
  <c r="J177" i="4" s="1"/>
  <c r="J101" i="4" s="1"/>
  <c r="E85" i="5"/>
  <c r="BE144" i="5"/>
  <c r="BE146" i="5"/>
  <c r="BE152" i="5"/>
  <c r="BE153" i="5"/>
  <c r="BE154" i="5"/>
  <c r="BE164" i="5"/>
  <c r="BE171" i="5"/>
  <c r="BE172" i="5"/>
  <c r="BE173" i="5"/>
  <c r="BE188" i="5"/>
  <c r="BE190" i="5"/>
  <c r="BK187" i="5"/>
  <c r="J187" i="5" s="1"/>
  <c r="J107" i="5" s="1"/>
  <c r="BE140" i="6"/>
  <c r="BE142" i="6"/>
  <c r="BE143" i="6"/>
  <c r="BE145" i="6"/>
  <c r="BE155" i="6"/>
  <c r="BE172" i="6"/>
  <c r="BE174" i="6"/>
  <c r="BK166" i="6"/>
  <c r="J166" i="6"/>
  <c r="J103" i="6"/>
  <c r="E85" i="7"/>
  <c r="J89" i="7"/>
  <c r="F137" i="7"/>
  <c r="BE152" i="7"/>
  <c r="BE153" i="7"/>
  <c r="BE154" i="7"/>
  <c r="BE155" i="7"/>
  <c r="BE158" i="7"/>
  <c r="BE165" i="7"/>
  <c r="BE166" i="7"/>
  <c r="BE167" i="7"/>
  <c r="BE175" i="7"/>
  <c r="BE182" i="7"/>
  <c r="BE184" i="7"/>
  <c r="BE187" i="7"/>
  <c r="BE189" i="7"/>
  <c r="BE191" i="7"/>
  <c r="BE193" i="7"/>
  <c r="BE200" i="7"/>
  <c r="BE202" i="7"/>
  <c r="BE214" i="7"/>
  <c r="BE220" i="7"/>
  <c r="BE221" i="7"/>
  <c r="BE225" i="7"/>
  <c r="BE226" i="7"/>
  <c r="BE229" i="7"/>
  <c r="E85" i="8"/>
  <c r="J89" i="8"/>
  <c r="BE151" i="8"/>
  <c r="BE152" i="8"/>
  <c r="BE158" i="8"/>
  <c r="BE159" i="8"/>
  <c r="BE161" i="8"/>
  <c r="BE167" i="8"/>
  <c r="BE168" i="8"/>
  <c r="BE174" i="8"/>
  <c r="BE175" i="8"/>
  <c r="BE179" i="8"/>
  <c r="BE187" i="8"/>
  <c r="BE191" i="8"/>
  <c r="BE197" i="8"/>
  <c r="BE198" i="8"/>
  <c r="BE202" i="8"/>
  <c r="BE205" i="8"/>
  <c r="BE207" i="8"/>
  <c r="BE212" i="8"/>
  <c r="BE214" i="8"/>
  <c r="BE216" i="8"/>
  <c r="BE217" i="8"/>
  <c r="BE221" i="8"/>
  <c r="BE226" i="8"/>
  <c r="BE228" i="8"/>
  <c r="BE238" i="8"/>
  <c r="BE243" i="8"/>
  <c r="BE244" i="8"/>
  <c r="BE246" i="8"/>
  <c r="BE264" i="8"/>
  <c r="BE265" i="8"/>
  <c r="BE267" i="8"/>
  <c r="BE276" i="8"/>
  <c r="BE277" i="8"/>
  <c r="BE286" i="8"/>
  <c r="BE287" i="8"/>
  <c r="BE295" i="8"/>
  <c r="BE302" i="8"/>
  <c r="BE303" i="8"/>
  <c r="BE307" i="8"/>
  <c r="BE308" i="8"/>
  <c r="BE323" i="8"/>
  <c r="BE329" i="8"/>
  <c r="BE332" i="8"/>
  <c r="BE334" i="8"/>
  <c r="BE336" i="8"/>
  <c r="BE341" i="8"/>
  <c r="BE342" i="8"/>
  <c r="BE344" i="8"/>
  <c r="BE352" i="8"/>
  <c r="BE353" i="8"/>
  <c r="BE371" i="8"/>
  <c r="BE373" i="8"/>
  <c r="BE382" i="8"/>
  <c r="BE386" i="8"/>
  <c r="BE396" i="8"/>
  <c r="BE405" i="8"/>
  <c r="BE409" i="8"/>
  <c r="BE411" i="8"/>
  <c r="BE413" i="8"/>
  <c r="BE414" i="8"/>
  <c r="BE418" i="8"/>
  <c r="BE419" i="8"/>
  <c r="BE423" i="8"/>
  <c r="BE150" i="9"/>
  <c r="BE153" i="9"/>
  <c r="BE173" i="9"/>
  <c r="BE182" i="9"/>
  <c r="BE185" i="9"/>
  <c r="BE187" i="9"/>
  <c r="BE188" i="9"/>
  <c r="BE189" i="9"/>
  <c r="BE194" i="9"/>
  <c r="BE199" i="9"/>
  <c r="BE209" i="9"/>
  <c r="BE210" i="9"/>
  <c r="BE219" i="9"/>
  <c r="BE224" i="9"/>
  <c r="BE225" i="9"/>
  <c r="BE236" i="9"/>
  <c r="BE239" i="9"/>
  <c r="BE240" i="9"/>
  <c r="BE242" i="9"/>
  <c r="BE246" i="9"/>
  <c r="BE250" i="9"/>
  <c r="BE253" i="9"/>
  <c r="BE261" i="9"/>
  <c r="BE263" i="9"/>
  <c r="BE267" i="9"/>
  <c r="BE268" i="9"/>
  <c r="BE279" i="9"/>
  <c r="BE283" i="9"/>
  <c r="BE294" i="9"/>
  <c r="BE297" i="9"/>
  <c r="BE306" i="9"/>
  <c r="BE310" i="9"/>
  <c r="BE320" i="9"/>
  <c r="BE321" i="9"/>
  <c r="BE322" i="9"/>
  <c r="E85" i="10"/>
  <c r="J137" i="10"/>
  <c r="BE150" i="10"/>
  <c r="BE152" i="10"/>
  <c r="BE161" i="10"/>
  <c r="BE170" i="10"/>
  <c r="BE175" i="10"/>
  <c r="BE183" i="10"/>
  <c r="BE185" i="10"/>
  <c r="BE187" i="10"/>
  <c r="BE189" i="10"/>
  <c r="BE190" i="10"/>
  <c r="BE194" i="10"/>
  <c r="BE200" i="10"/>
  <c r="BE207" i="10"/>
  <c r="BE211" i="10"/>
  <c r="BE213" i="10"/>
  <c r="BE214" i="10"/>
  <c r="BE215" i="10"/>
  <c r="BE217" i="10"/>
  <c r="BE219" i="10"/>
  <c r="BE221" i="10"/>
  <c r="BE222" i="10"/>
  <c r="BE224" i="10"/>
  <c r="BE225" i="10"/>
  <c r="BE230" i="10"/>
  <c r="BE244" i="10"/>
  <c r="BE249" i="10"/>
  <c r="BE251" i="10"/>
  <c r="BE260" i="10"/>
  <c r="BE267" i="10"/>
  <c r="BE275" i="10"/>
  <c r="BE277" i="10"/>
  <c r="BE284" i="10"/>
  <c r="BE288" i="10"/>
  <c r="BE289" i="10"/>
  <c r="BE290" i="10"/>
  <c r="BE296" i="10"/>
  <c r="BE297" i="10"/>
  <c r="BE300" i="10"/>
  <c r="BE307" i="10"/>
  <c r="BE314" i="10"/>
  <c r="E85" i="11"/>
  <c r="J89" i="11"/>
  <c r="BE151" i="11"/>
  <c r="BE152" i="11"/>
  <c r="BE153" i="11"/>
  <c r="BE154" i="11"/>
  <c r="BE160" i="11"/>
  <c r="BE162" i="11"/>
  <c r="BE164" i="11"/>
  <c r="BE169" i="11"/>
  <c r="BE176" i="11"/>
  <c r="BE179" i="11"/>
  <c r="BE182" i="11"/>
  <c r="BE184" i="11"/>
  <c r="BE189" i="11"/>
  <c r="BE191" i="11"/>
  <c r="BE195" i="11"/>
  <c r="BE198" i="11"/>
  <c r="BE200" i="11"/>
  <c r="BE204" i="11"/>
  <c r="BE206" i="11"/>
  <c r="BE207" i="11"/>
  <c r="BE209" i="11"/>
  <c r="BE211" i="11"/>
  <c r="BE214" i="11"/>
  <c r="BE222" i="11"/>
  <c r="BE224" i="11"/>
  <c r="BE225" i="11"/>
  <c r="BE231" i="11"/>
  <c r="BE235" i="11"/>
  <c r="BE238" i="11"/>
  <c r="BE239" i="11"/>
  <c r="BE244" i="11"/>
  <c r="BE245" i="11"/>
  <c r="BE247" i="11"/>
  <c r="BE248" i="11"/>
  <c r="BE255" i="11"/>
  <c r="F92" i="12"/>
  <c r="BE132" i="12"/>
  <c r="BE134" i="12"/>
  <c r="BE139" i="12"/>
  <c r="BE140" i="12"/>
  <c r="J89" i="13"/>
  <c r="E85" i="14"/>
  <c r="J129" i="14"/>
  <c r="BD108" i="1"/>
  <c r="BE146" i="2"/>
  <c r="BE147" i="2"/>
  <c r="BE150" i="2"/>
  <c r="BE151" i="2"/>
  <c r="BE158" i="2"/>
  <c r="BE162" i="2"/>
  <c r="BE164" i="2"/>
  <c r="BE166" i="2"/>
  <c r="BK175" i="2"/>
  <c r="J175" i="2" s="1"/>
  <c r="J105" i="2" s="1"/>
  <c r="BE145" i="3"/>
  <c r="BE150" i="3"/>
  <c r="BE152" i="3"/>
  <c r="BE158" i="3"/>
  <c r="BE140" i="4"/>
  <c r="BE144" i="4"/>
  <c r="BE150" i="4"/>
  <c r="BE153" i="4"/>
  <c r="BE155" i="4"/>
  <c r="BE158" i="4"/>
  <c r="BE164" i="4"/>
  <c r="BE165" i="4"/>
  <c r="BE170" i="4"/>
  <c r="BE172" i="4"/>
  <c r="BE178" i="4"/>
  <c r="BE194" i="4"/>
  <c r="BE196" i="4"/>
  <c r="BE201" i="4"/>
  <c r="BE207" i="4"/>
  <c r="BK198" i="4"/>
  <c r="J198" i="4" s="1"/>
  <c r="J104" i="4" s="1"/>
  <c r="J89" i="5"/>
  <c r="F92" i="5"/>
  <c r="BE145" i="5"/>
  <c r="BE147" i="5"/>
  <c r="BE150" i="5"/>
  <c r="BE155" i="5"/>
  <c r="BE156" i="5"/>
  <c r="BE168" i="5"/>
  <c r="BE174" i="5"/>
  <c r="BE180" i="5"/>
  <c r="BE186" i="5"/>
  <c r="BK177" i="5"/>
  <c r="J177" i="5"/>
  <c r="J103" i="5" s="1"/>
  <c r="BK179" i="5"/>
  <c r="J179" i="5" s="1"/>
  <c r="J104" i="5" s="1"/>
  <c r="E85" i="6"/>
  <c r="F92" i="6"/>
  <c r="BE144" i="6"/>
  <c r="BE148" i="6"/>
  <c r="BE151" i="6"/>
  <c r="BE152" i="6"/>
  <c r="BE153" i="6"/>
  <c r="BE156" i="6"/>
  <c r="BE157" i="6"/>
  <c r="BE158" i="6"/>
  <c r="BE165" i="6"/>
  <c r="BE144" i="7"/>
  <c r="BE147" i="7"/>
  <c r="BE150" i="7"/>
  <c r="BE156" i="7"/>
  <c r="BE159" i="7"/>
  <c r="BE161" i="7"/>
  <c r="BE162" i="7"/>
  <c r="BE164" i="7"/>
  <c r="BE168" i="7"/>
  <c r="BE176" i="7"/>
  <c r="BE181" i="7"/>
  <c r="BE188" i="7"/>
  <c r="BE194" i="7"/>
  <c r="BE195" i="7"/>
  <c r="BE196" i="7"/>
  <c r="BE197" i="7"/>
  <c r="BE198" i="7"/>
  <c r="BE205" i="7"/>
  <c r="BE211" i="7"/>
  <c r="F92" i="8"/>
  <c r="BE162" i="8"/>
  <c r="BE164" i="8"/>
  <c r="BE170" i="8"/>
  <c r="BE181" i="8"/>
  <c r="BE185" i="8"/>
  <c r="BE186" i="8"/>
  <c r="BE189" i="8"/>
  <c r="BE195" i="8"/>
  <c r="BE203" i="8"/>
  <c r="BE204" i="8"/>
  <c r="BE206" i="8"/>
  <c r="BE215" i="8"/>
  <c r="BE220" i="8"/>
  <c r="BE222" i="8"/>
  <c r="BE223" i="8"/>
  <c r="BE231" i="8"/>
  <c r="BE235" i="8"/>
  <c r="BE236" i="8"/>
  <c r="BE253" i="8"/>
  <c r="BE257" i="8"/>
  <c r="BE258" i="8"/>
  <c r="BE261" i="8"/>
  <c r="BE262" i="8"/>
  <c r="BE263" i="8"/>
  <c r="BE269" i="8"/>
  <c r="BE272" i="8"/>
  <c r="BE273" i="8"/>
  <c r="BE274" i="8"/>
  <c r="BE288" i="8"/>
  <c r="BE292" i="8"/>
  <c r="BE293" i="8"/>
  <c r="BE306" i="8"/>
  <c r="BE309" i="8"/>
  <c r="BE317" i="8"/>
  <c r="BE330" i="8"/>
  <c r="BE349" i="8"/>
  <c r="BE374" i="8"/>
  <c r="BE385" i="8"/>
  <c r="BE391" i="8"/>
  <c r="BE392" i="8"/>
  <c r="BE393" i="8"/>
  <c r="BE397" i="8"/>
  <c r="BE398" i="8"/>
  <c r="BE404" i="8"/>
  <c r="BE415" i="8"/>
  <c r="BE417" i="8"/>
  <c r="F140" i="9"/>
  <c r="BE146" i="9"/>
  <c r="BE149" i="9"/>
  <c r="BE151" i="9"/>
  <c r="BE152" i="9"/>
  <c r="BE157" i="9"/>
  <c r="BE159" i="9"/>
  <c r="BE163" i="9"/>
  <c r="BE164" i="9"/>
  <c r="BE175" i="9"/>
  <c r="BE179" i="9"/>
  <c r="BE180" i="9"/>
  <c r="BE193" i="9"/>
  <c r="BE204" i="9"/>
  <c r="BE205" i="9"/>
  <c r="BE212" i="9"/>
  <c r="BE214" i="9"/>
  <c r="BE227" i="9"/>
  <c r="BE232" i="9"/>
  <c r="BE237" i="9"/>
  <c r="BE244" i="9"/>
  <c r="BE249" i="9"/>
  <c r="BE257" i="9"/>
  <c r="BE258" i="9"/>
  <c r="BE262" i="9"/>
  <c r="BE264" i="9"/>
  <c r="BE269" i="9"/>
  <c r="BE273" i="9"/>
  <c r="BE274" i="9"/>
  <c r="BE286" i="9"/>
  <c r="BE292" i="9"/>
  <c r="BE293" i="9"/>
  <c r="BE298" i="9"/>
  <c r="BE301" i="9"/>
  <c r="BE303" i="9"/>
  <c r="BE305" i="9"/>
  <c r="BE312" i="9"/>
  <c r="BE313" i="9"/>
  <c r="BE315" i="9"/>
  <c r="BE318" i="9"/>
  <c r="BE324" i="9"/>
  <c r="BE325" i="9"/>
  <c r="BE147" i="10"/>
  <c r="BE149" i="10"/>
  <c r="BE155" i="10"/>
  <c r="BE158" i="10"/>
  <c r="BE163" i="10"/>
  <c r="BE165" i="10"/>
  <c r="BE176" i="10"/>
  <c r="BE179" i="10"/>
  <c r="BE188" i="10"/>
  <c r="BE192" i="10"/>
  <c r="BE193" i="10"/>
  <c r="BE196" i="10"/>
  <c r="BE197" i="10"/>
  <c r="BE199" i="10"/>
  <c r="BE205" i="10"/>
  <c r="BE206" i="10"/>
  <c r="BE223" i="10"/>
  <c r="BE234" i="10"/>
  <c r="BE236" i="10"/>
  <c r="BE237" i="10"/>
  <c r="BE241" i="10"/>
  <c r="BE245" i="10"/>
  <c r="BE246" i="10"/>
  <c r="BE247" i="10"/>
  <c r="BE248" i="10"/>
  <c r="BE252" i="10"/>
  <c r="BE254" i="10"/>
  <c r="BE255" i="10"/>
  <c r="BE256" i="10"/>
  <c r="BE259" i="10"/>
  <c r="BE261" i="10"/>
  <c r="BE266" i="10"/>
  <c r="BE274" i="10"/>
  <c r="BE276" i="10"/>
  <c r="BE280" i="10"/>
  <c r="BE285" i="10"/>
  <c r="BE287" i="10"/>
  <c r="BE302" i="10"/>
  <c r="BE306" i="10"/>
  <c r="BE312" i="10"/>
  <c r="BE313" i="10"/>
  <c r="F92" i="11"/>
  <c r="BE144" i="11"/>
  <c r="BE145" i="11"/>
  <c r="BE146" i="11"/>
  <c r="BE147" i="11"/>
  <c r="BE149" i="11"/>
  <c r="BE150" i="11"/>
  <c r="BE155" i="11"/>
  <c r="BE156" i="11"/>
  <c r="BE163" i="11"/>
  <c r="BE170" i="11"/>
  <c r="BE185" i="11"/>
  <c r="BE186" i="11"/>
  <c r="BE188" i="11"/>
  <c r="BE194" i="11"/>
  <c r="BE201" i="11"/>
  <c r="BE212" i="11"/>
  <c r="BE218" i="11"/>
  <c r="BE257" i="11"/>
  <c r="J89" i="12"/>
  <c r="E119" i="12"/>
  <c r="BE135" i="12"/>
  <c r="BE138" i="12"/>
  <c r="BK130" i="13"/>
  <c r="J130" i="13" s="1"/>
  <c r="J98" i="13" s="1"/>
  <c r="F92" i="14"/>
  <c r="BE141" i="14"/>
  <c r="BE142" i="14"/>
  <c r="BE144" i="14"/>
  <c r="BK150" i="14"/>
  <c r="J150" i="14"/>
  <c r="J103" i="14" s="1"/>
  <c r="E85" i="15"/>
  <c r="F126" i="15"/>
  <c r="BE132" i="15"/>
  <c r="BE136" i="15"/>
  <c r="E125" i="2"/>
  <c r="BE138" i="2"/>
  <c r="BE139" i="2"/>
  <c r="BE142" i="2"/>
  <c r="BE155" i="2"/>
  <c r="BE159" i="2"/>
  <c r="BE165" i="2"/>
  <c r="BE171" i="2"/>
  <c r="E85" i="3"/>
  <c r="BE134" i="3"/>
  <c r="BE137" i="3"/>
  <c r="BE138" i="3"/>
  <c r="BE142" i="3"/>
  <c r="BE144" i="3"/>
  <c r="BE149" i="3"/>
  <c r="BE151" i="3"/>
  <c r="BE154" i="3"/>
  <c r="BE157" i="3"/>
  <c r="BK141" i="3"/>
  <c r="J141" i="3" s="1"/>
  <c r="J99" i="3" s="1"/>
  <c r="BE142" i="4"/>
  <c r="BE143" i="4"/>
  <c r="BE146" i="4"/>
  <c r="BE151" i="4"/>
  <c r="BE154" i="4"/>
  <c r="BE157" i="4"/>
  <c r="BE163" i="4"/>
  <c r="BE171" i="4"/>
  <c r="BE173" i="4"/>
  <c r="BE180" i="4"/>
  <c r="BE182" i="4"/>
  <c r="BE186" i="4"/>
  <c r="BE190" i="4"/>
  <c r="BE191" i="4"/>
  <c r="BE192" i="4"/>
  <c r="BE195" i="4"/>
  <c r="BE199" i="4"/>
  <c r="BE202" i="4"/>
  <c r="BE203" i="4"/>
  <c r="BE204" i="4"/>
  <c r="BE206" i="4"/>
  <c r="BE143" i="5"/>
  <c r="BE149" i="5"/>
  <c r="BE151" i="5"/>
  <c r="BE158" i="5"/>
  <c r="BE160" i="5"/>
  <c r="BE162" i="5"/>
  <c r="BE163" i="5"/>
  <c r="BE170" i="5"/>
  <c r="BE176" i="5"/>
  <c r="BE178" i="5"/>
  <c r="BE182" i="5"/>
  <c r="BK167" i="5"/>
  <c r="BK189" i="5"/>
  <c r="J189" i="5" s="1"/>
  <c r="J108" i="5" s="1"/>
  <c r="J130" i="6"/>
  <c r="BE141" i="6"/>
  <c r="BE147" i="6"/>
  <c r="BE150" i="6"/>
  <c r="BE154" i="6"/>
  <c r="BE161" i="6"/>
  <c r="BE164" i="6"/>
  <c r="BE167" i="6"/>
  <c r="BK160" i="6"/>
  <c r="J160" i="6" s="1"/>
  <c r="J101" i="6" s="1"/>
  <c r="BK171" i="6"/>
  <c r="J171" i="6" s="1"/>
  <c r="J105" i="6" s="1"/>
  <c r="BE143" i="7"/>
  <c r="BE148" i="7"/>
  <c r="BE149" i="7"/>
  <c r="BE151" i="7"/>
  <c r="BE163" i="7"/>
  <c r="BE169" i="7"/>
  <c r="BE170" i="7"/>
  <c r="BE171" i="7"/>
  <c r="BE173" i="7"/>
  <c r="BE174" i="7"/>
  <c r="BE179" i="7"/>
  <c r="BE180" i="7"/>
  <c r="BE190" i="7"/>
  <c r="BE206" i="7"/>
  <c r="BE210" i="7"/>
  <c r="BE212" i="7"/>
  <c r="BE215" i="7"/>
  <c r="BE224" i="7"/>
  <c r="BK217" i="7"/>
  <c r="J217" i="7" s="1"/>
  <c r="J108" i="7" s="1"/>
  <c r="BE150" i="8"/>
  <c r="BE154" i="8"/>
  <c r="BE155" i="8"/>
  <c r="BE156" i="8"/>
  <c r="BE163" i="8"/>
  <c r="BE166" i="8"/>
  <c r="BE173" i="8"/>
  <c r="BE183" i="8"/>
  <c r="BE184" i="8"/>
  <c r="BE188" i="8"/>
  <c r="BE190" i="8"/>
  <c r="BE192" i="8"/>
  <c r="BE193" i="8"/>
  <c r="BE200" i="8"/>
  <c r="BE201" i="8"/>
  <c r="BE208" i="8"/>
  <c r="BE210" i="8"/>
  <c r="BE211" i="8"/>
  <c r="BE213" i="8"/>
  <c r="BE219" i="8"/>
  <c r="BE225" i="8"/>
  <c r="BE229" i="8"/>
  <c r="BE230" i="8"/>
  <c r="BE239" i="8"/>
  <c r="BE241" i="8"/>
  <c r="BE249" i="8"/>
  <c r="BE250" i="8"/>
  <c r="BE252" i="8"/>
  <c r="BE255" i="8"/>
  <c r="BE256" i="8"/>
  <c r="BE259" i="8"/>
  <c r="BE268" i="8"/>
  <c r="BE278" i="8"/>
  <c r="BE280" i="8"/>
  <c r="BE282" i="8"/>
  <c r="BE283" i="8"/>
  <c r="BE284" i="8"/>
  <c r="BE285" i="8"/>
  <c r="BE289" i="8"/>
  <c r="BE290" i="8"/>
  <c r="BE291" i="8"/>
  <c r="BE298" i="8"/>
  <c r="BE299" i="8"/>
  <c r="BE300" i="8"/>
  <c r="BE304" i="8"/>
  <c r="BE310" i="8"/>
  <c r="BE311" i="8"/>
  <c r="BE312" i="8"/>
  <c r="BE313" i="8"/>
  <c r="BE314" i="8"/>
  <c r="BE315" i="8"/>
  <c r="BE316" i="8"/>
  <c r="BE318" i="8"/>
  <c r="BE319" i="8"/>
  <c r="BE320" i="8"/>
  <c r="BE324" i="8"/>
  <c r="BE325" i="8"/>
  <c r="BE327" i="8"/>
  <c r="BE333" i="8"/>
  <c r="BE335" i="8"/>
  <c r="BE337" i="8"/>
  <c r="BE339" i="8"/>
  <c r="BE340" i="8"/>
  <c r="BE343" i="8"/>
  <c r="BE345" i="8"/>
  <c r="BE347" i="8"/>
  <c r="BE348" i="8"/>
  <c r="BE354" i="8"/>
  <c r="BE355" i="8"/>
  <c r="BE356" i="8"/>
  <c r="BE359" i="8"/>
  <c r="BE361" i="8"/>
  <c r="BE369" i="8"/>
  <c r="BE376" i="8"/>
  <c r="BE379" i="8"/>
  <c r="BE383" i="8"/>
  <c r="BE384" i="8"/>
  <c r="BE388" i="8"/>
  <c r="BE389" i="8"/>
  <c r="BE390" i="8"/>
  <c r="BE399" i="8"/>
  <c r="BE400" i="8"/>
  <c r="BE401" i="8"/>
  <c r="BE402" i="8"/>
  <c r="BE403" i="8"/>
  <c r="BE406" i="8"/>
  <c r="BE410" i="8"/>
  <c r="BE416" i="8"/>
  <c r="BE420" i="8"/>
  <c r="BK245" i="8"/>
  <c r="J245" i="8" s="1"/>
  <c r="J103" i="8" s="1"/>
  <c r="E85" i="9"/>
  <c r="J137" i="9"/>
  <c r="BE147" i="9"/>
  <c r="BE148" i="9"/>
  <c r="BE154" i="9"/>
  <c r="BE156" i="9"/>
  <c r="BE165" i="9"/>
  <c r="BE167" i="9"/>
  <c r="BE170" i="9"/>
  <c r="BE171" i="9"/>
  <c r="BE174" i="9"/>
  <c r="BE176" i="9"/>
  <c r="BE178" i="9"/>
  <c r="BE183" i="9"/>
  <c r="BE186" i="9"/>
  <c r="BE191" i="9"/>
  <c r="BE192" i="9"/>
  <c r="BE195" i="9"/>
  <c r="BE197" i="9"/>
  <c r="BE198" i="9"/>
  <c r="BE203" i="9"/>
  <c r="BE211" i="9"/>
  <c r="BE226" i="9"/>
  <c r="BE229" i="9"/>
  <c r="BE230" i="9"/>
  <c r="BE241" i="9"/>
  <c r="BE245" i="9"/>
  <c r="BE247" i="9"/>
  <c r="BE252" i="9"/>
  <c r="BE255" i="9"/>
  <c r="BE266" i="9"/>
  <c r="BE275" i="9"/>
  <c r="BE278" i="9"/>
  <c r="BE280" i="9"/>
  <c r="BE282" i="9"/>
  <c r="BE284" i="9"/>
  <c r="BE291" i="9"/>
  <c r="BE296" i="9"/>
  <c r="BE302" i="9"/>
  <c r="BE304" i="9"/>
  <c r="BE308" i="9"/>
  <c r="BE314" i="9"/>
  <c r="BE316" i="9"/>
  <c r="BE323" i="9"/>
  <c r="BK213" i="9"/>
  <c r="J213" i="9"/>
  <c r="J102" i="9"/>
  <c r="F92" i="10"/>
  <c r="BE146" i="10"/>
  <c r="BE154" i="10"/>
  <c r="BE156" i="10"/>
  <c r="BE157" i="10"/>
  <c r="BE160" i="10"/>
  <c r="BE162" i="10"/>
  <c r="BE164" i="10"/>
  <c r="BE169" i="10"/>
  <c r="BE171" i="10"/>
  <c r="BE172" i="10"/>
  <c r="BE177" i="10"/>
  <c r="BE180" i="10"/>
  <c r="BE182" i="10"/>
  <c r="BE186" i="10"/>
  <c r="BE191" i="10"/>
  <c r="BE202" i="10"/>
  <c r="BE216" i="10"/>
  <c r="BE233" i="10"/>
  <c r="BE240" i="10"/>
  <c r="BE243" i="10"/>
  <c r="BE253" i="10"/>
  <c r="BE264" i="10"/>
  <c r="BE265" i="10"/>
  <c r="BE270" i="10"/>
  <c r="BE271" i="10"/>
  <c r="BE272" i="10"/>
  <c r="BE273" i="10"/>
  <c r="BE279" i="10"/>
  <c r="BE283" i="10"/>
  <c r="BE286" i="10"/>
  <c r="BE294" i="10"/>
  <c r="BE298" i="10"/>
  <c r="BE299" i="10"/>
  <c r="BE301" i="10"/>
  <c r="BE303" i="10"/>
  <c r="BE141" i="11"/>
  <c r="BE142" i="11"/>
  <c r="BE172" i="11"/>
  <c r="BE174" i="11"/>
  <c r="BE181" i="11"/>
  <c r="BE183" i="11"/>
  <c r="BE193" i="11"/>
  <c r="BE205" i="11"/>
  <c r="BE208" i="11"/>
  <c r="BE210" i="11"/>
  <c r="BE216" i="11"/>
  <c r="BE219" i="11"/>
  <c r="BE227" i="11"/>
  <c r="BE228" i="11"/>
  <c r="BE230" i="11"/>
  <c r="BE234" i="11"/>
  <c r="BE236" i="11"/>
  <c r="BE241" i="11"/>
  <c r="BE246" i="11"/>
  <c r="BE252" i="11"/>
  <c r="BE254" i="11"/>
  <c r="BE256" i="11"/>
  <c r="BE141" i="12"/>
  <c r="E85" i="13"/>
  <c r="BE131" i="13"/>
  <c r="BE138" i="14"/>
  <c r="BE139" i="14"/>
  <c r="BE146" i="14"/>
  <c r="BE147" i="14"/>
  <c r="BE149" i="14"/>
  <c r="BE151" i="14"/>
  <c r="BK143" i="14"/>
  <c r="J143" i="14" s="1"/>
  <c r="J100" i="14" s="1"/>
  <c r="BK148" i="14"/>
  <c r="J148" i="14"/>
  <c r="J102" i="14" s="1"/>
  <c r="J123" i="15"/>
  <c r="J89" i="2"/>
  <c r="BE153" i="2"/>
  <c r="BE154" i="2"/>
  <c r="BE161" i="2"/>
  <c r="BE167" i="2"/>
  <c r="BE169" i="2"/>
  <c r="BE170" i="2"/>
  <c r="BE172" i="2"/>
  <c r="BE174" i="2"/>
  <c r="F92" i="3"/>
  <c r="BE135" i="3"/>
  <c r="BE136" i="3"/>
  <c r="BE146" i="3"/>
  <c r="BE147" i="3"/>
  <c r="BE148" i="3"/>
  <c r="BE155" i="3"/>
  <c r="BE156" i="3"/>
  <c r="J89" i="4"/>
  <c r="BE139" i="4"/>
  <c r="BE141" i="4"/>
  <c r="BE147" i="4"/>
  <c r="BE149" i="4"/>
  <c r="BE156" i="4"/>
  <c r="BE159" i="4"/>
  <c r="BE160" i="4"/>
  <c r="BE161" i="4"/>
  <c r="BE162" i="4"/>
  <c r="BE181" i="4"/>
  <c r="BE183" i="4"/>
  <c r="BE184" i="4"/>
  <c r="BE197" i="4"/>
  <c r="BE141" i="5"/>
  <c r="BE142" i="5"/>
  <c r="BE148" i="5"/>
  <c r="BE159" i="5"/>
  <c r="BE161" i="5"/>
  <c r="BE165" i="5"/>
  <c r="BE175" i="5"/>
  <c r="BE184" i="5"/>
  <c r="BE185" i="5"/>
  <c r="BK181" i="5"/>
  <c r="J181" i="5"/>
  <c r="J105" i="5" s="1"/>
  <c r="BE139" i="6"/>
  <c r="BE146" i="6"/>
  <c r="BE163" i="6"/>
  <c r="BE169" i="6"/>
  <c r="BE170" i="6"/>
  <c r="BK173" i="6"/>
  <c r="J173" i="6"/>
  <c r="J106" i="6" s="1"/>
  <c r="BE146" i="7"/>
  <c r="BE157" i="7"/>
  <c r="BE177" i="7"/>
  <c r="BE178" i="7"/>
  <c r="BE185" i="7"/>
  <c r="BE186" i="7"/>
  <c r="BE199" i="7"/>
  <c r="BE207" i="7"/>
  <c r="BE208" i="7"/>
  <c r="BE209" i="7"/>
  <c r="BE216" i="7"/>
  <c r="BE218" i="7"/>
  <c r="BE222" i="7"/>
  <c r="BE227" i="7"/>
  <c r="BE228" i="7"/>
  <c r="BK201" i="7"/>
  <c r="J201" i="7" s="1"/>
  <c r="J104" i="7" s="1"/>
  <c r="BE157" i="8"/>
  <c r="BE160" i="8"/>
  <c r="BE165" i="8"/>
  <c r="BE169" i="8"/>
  <c r="BE172" i="8"/>
  <c r="BE176" i="8"/>
  <c r="BE177" i="8"/>
  <c r="BE178" i="8"/>
  <c r="BE180" i="8"/>
  <c r="BE182" i="8"/>
  <c r="BE194" i="8"/>
  <c r="BE196" i="8"/>
  <c r="BE209" i="8"/>
  <c r="BE218" i="8"/>
  <c r="BE227" i="8"/>
  <c r="BE232" i="8"/>
  <c r="BE233" i="8"/>
  <c r="BE234" i="8"/>
  <c r="BE237" i="8"/>
  <c r="BE240" i="8"/>
  <c r="BE242" i="8"/>
  <c r="BE251" i="8"/>
  <c r="BE254" i="8"/>
  <c r="BE270" i="8"/>
  <c r="BE271" i="8"/>
  <c r="BE279" i="8"/>
  <c r="BE281" i="8"/>
  <c r="BE294" i="8"/>
  <c r="BE297" i="8"/>
  <c r="BE301" i="8"/>
  <c r="BE305" i="8"/>
  <c r="BE321" i="8"/>
  <c r="BE322" i="8"/>
  <c r="BE328" i="8"/>
  <c r="BE331" i="8"/>
  <c r="BE338" i="8"/>
  <c r="BE346" i="8"/>
  <c r="BE350" i="8"/>
  <c r="BE357" i="8"/>
  <c r="BE358" i="8"/>
  <c r="BE362" i="8"/>
  <c r="BE364" i="8"/>
  <c r="BE365" i="8"/>
  <c r="BE366" i="8"/>
  <c r="BE367" i="8"/>
  <c r="BE368" i="8"/>
  <c r="BE372" i="8"/>
  <c r="BE375" i="8"/>
  <c r="BE377" i="8"/>
  <c r="BE378" i="8"/>
  <c r="BE380" i="8"/>
  <c r="BE381" i="8"/>
  <c r="BE387" i="8"/>
  <c r="BE394" i="8"/>
  <c r="BE407" i="8"/>
  <c r="BE421" i="8"/>
  <c r="BE422" i="8"/>
  <c r="BE155" i="9"/>
  <c r="BE160" i="9"/>
  <c r="BE161" i="9"/>
  <c r="BE162" i="9"/>
  <c r="BE166" i="9"/>
  <c r="BE168" i="9"/>
  <c r="BE169" i="9"/>
  <c r="BE172" i="9"/>
  <c r="BE177" i="9"/>
  <c r="BE184" i="9"/>
  <c r="BE190" i="9"/>
  <c r="BE200" i="9"/>
  <c r="BE201" i="9"/>
  <c r="BE202" i="9"/>
  <c r="BE206" i="9"/>
  <c r="BE207" i="9"/>
  <c r="BE208" i="9"/>
  <c r="BE217" i="9"/>
  <c r="BE218" i="9"/>
  <c r="BE221" i="9"/>
  <c r="BE222" i="9"/>
  <c r="BE223" i="9"/>
  <c r="BE228" i="9"/>
  <c r="BE233" i="9"/>
  <c r="BE234" i="9"/>
  <c r="BE235" i="9"/>
  <c r="BE238" i="9"/>
  <c r="BE248" i="9"/>
  <c r="BE251" i="9"/>
  <c r="BE254" i="9"/>
  <c r="BE256" i="9"/>
  <c r="BE259" i="9"/>
  <c r="BE260" i="9"/>
  <c r="BE270" i="9"/>
  <c r="BE272" i="9"/>
  <c r="BE276" i="9"/>
  <c r="BE277" i="9"/>
  <c r="BE285" i="9"/>
  <c r="BE288" i="9"/>
  <c r="BE289" i="9"/>
  <c r="BE290" i="9"/>
  <c r="BE295" i="9"/>
  <c r="BE299" i="9"/>
  <c r="BE300" i="9"/>
  <c r="BE307" i="9"/>
  <c r="BE309" i="9"/>
  <c r="BE317" i="9"/>
  <c r="BE148" i="10"/>
  <c r="BE151" i="10"/>
  <c r="BE159" i="10"/>
  <c r="BE166" i="10"/>
  <c r="BE168" i="10"/>
  <c r="BE173" i="10"/>
  <c r="BE174" i="10"/>
  <c r="BE178" i="10"/>
  <c r="BE181" i="10"/>
  <c r="BE195" i="10"/>
  <c r="BE198" i="10"/>
  <c r="BE209" i="10"/>
  <c r="BE210" i="10"/>
  <c r="BE212" i="10"/>
  <c r="BE220" i="10"/>
  <c r="BE226" i="10"/>
  <c r="BE227" i="10"/>
  <c r="BE228" i="10"/>
  <c r="BE229" i="10"/>
  <c r="BE231" i="10"/>
  <c r="BE232" i="10"/>
  <c r="BE235" i="10"/>
  <c r="BE239" i="10"/>
  <c r="BE242" i="10"/>
  <c r="BE250" i="10"/>
  <c r="BE257" i="10"/>
  <c r="BE263" i="10"/>
  <c r="BE268" i="10"/>
  <c r="BE269" i="10"/>
  <c r="BE278" i="10"/>
  <c r="BE282" i="10"/>
  <c r="BE291" i="10"/>
  <c r="BE293" i="10"/>
  <c r="BE295" i="10"/>
  <c r="BE305" i="10"/>
  <c r="BE308" i="10"/>
  <c r="BE309" i="10"/>
  <c r="BE311" i="10"/>
  <c r="BK201" i="10"/>
  <c r="J201" i="10"/>
  <c r="J102" i="10"/>
  <c r="BE157" i="11"/>
  <c r="BE158" i="11"/>
  <c r="BE159" i="11"/>
  <c r="BE165" i="11"/>
  <c r="BE166" i="11"/>
  <c r="BE167" i="11"/>
  <c r="BE168" i="11"/>
  <c r="BE171" i="11"/>
  <c r="BE173" i="11"/>
  <c r="BE180" i="11"/>
  <c r="BE187" i="11"/>
  <c r="BE190" i="11"/>
  <c r="BE192" i="11"/>
  <c r="BE197" i="11"/>
  <c r="BE199" i="11"/>
  <c r="BE202" i="11"/>
  <c r="BE203" i="11"/>
  <c r="BE213" i="11"/>
  <c r="BE215" i="11"/>
  <c r="BE217" i="11"/>
  <c r="BE220" i="11"/>
  <c r="BE221" i="11"/>
  <c r="BE223" i="11"/>
  <c r="BE226" i="11"/>
  <c r="BE232" i="11"/>
  <c r="BE233" i="11"/>
  <c r="BE237" i="11"/>
  <c r="BE240" i="11"/>
  <c r="BE242" i="11"/>
  <c r="BE243" i="11"/>
  <c r="BE250" i="11"/>
  <c r="BE251" i="11"/>
  <c r="BK175" i="11"/>
  <c r="J175" i="11" s="1"/>
  <c r="J102" i="11"/>
  <c r="BE133" i="12"/>
  <c r="BE137" i="12"/>
  <c r="F92" i="13"/>
  <c r="BE154" i="14"/>
  <c r="BK153" i="14"/>
  <c r="J153" i="14" s="1"/>
  <c r="J105" i="14" s="1"/>
  <c r="BE134" i="15"/>
  <c r="BE135" i="15"/>
  <c r="BK131" i="15"/>
  <c r="J36" i="2"/>
  <c r="AW95" i="1" s="1"/>
  <c r="F39" i="10"/>
  <c r="BD103" i="1"/>
  <c r="F38" i="12"/>
  <c r="BC105" i="1" s="1"/>
  <c r="F38" i="2"/>
  <c r="BC95" i="1"/>
  <c r="F38" i="7"/>
  <c r="BC100" i="1" s="1"/>
  <c r="J36" i="9"/>
  <c r="AW102" i="1" s="1"/>
  <c r="F38" i="11"/>
  <c r="BC104" i="1" s="1"/>
  <c r="F38" i="15"/>
  <c r="BC108" i="1" s="1"/>
  <c r="F37" i="11"/>
  <c r="BB104" i="1" s="1"/>
  <c r="F39" i="6"/>
  <c r="BD99" i="1" s="1"/>
  <c r="F36" i="8"/>
  <c r="BA101" i="1" s="1"/>
  <c r="F36" i="9"/>
  <c r="BA102" i="1" s="1"/>
  <c r="J36" i="10"/>
  <c r="AW103" i="1" s="1"/>
  <c r="F37" i="12"/>
  <c r="BB105" i="1" s="1"/>
  <c r="F38" i="14"/>
  <c r="BC107" i="1" s="1"/>
  <c r="F37" i="15"/>
  <c r="BB108" i="1" s="1"/>
  <c r="F37" i="3"/>
  <c r="BB96" i="1" s="1"/>
  <c r="F36" i="4"/>
  <c r="BA97" i="1"/>
  <c r="J36" i="6"/>
  <c r="AW99" i="1" s="1"/>
  <c r="F39" i="7"/>
  <c r="BD100" i="1" s="1"/>
  <c r="J36" i="11"/>
  <c r="AW104" i="1" s="1"/>
  <c r="F39" i="3"/>
  <c r="BD96" i="1"/>
  <c r="F36" i="10"/>
  <c r="BA103" i="1" s="1"/>
  <c r="F39" i="12"/>
  <c r="BD105" i="1" s="1"/>
  <c r="F37" i="14"/>
  <c r="BB107" i="1" s="1"/>
  <c r="F37" i="2"/>
  <c r="BB95" i="1"/>
  <c r="F38" i="4"/>
  <c r="BC97" i="1" s="1"/>
  <c r="F37" i="9"/>
  <c r="BB102" i="1" s="1"/>
  <c r="J36" i="13"/>
  <c r="AW106" i="1" s="1"/>
  <c r="J36" i="15"/>
  <c r="AW108" i="1" s="1"/>
  <c r="F38" i="3"/>
  <c r="BC96" i="1" s="1"/>
  <c r="F36" i="5"/>
  <c r="BA98" i="1" s="1"/>
  <c r="F37" i="7"/>
  <c r="BB100" i="1" s="1"/>
  <c r="F36" i="14"/>
  <c r="BA107" i="1" s="1"/>
  <c r="F36" i="3"/>
  <c r="BA96" i="1" s="1"/>
  <c r="F39" i="4"/>
  <c r="BD97" i="1" s="1"/>
  <c r="F38" i="5"/>
  <c r="BC98" i="1" s="1"/>
  <c r="F36" i="7"/>
  <c r="BA100" i="1"/>
  <c r="F37" i="8"/>
  <c r="BB101" i="1" s="1"/>
  <c r="F37" i="13"/>
  <c r="BB106" i="1"/>
  <c r="F37" i="4"/>
  <c r="BB97" i="1"/>
  <c r="F38" i="6"/>
  <c r="BC99" i="1"/>
  <c r="F39" i="13"/>
  <c r="BD106" i="1" s="1"/>
  <c r="J36" i="3"/>
  <c r="AW96" i="1"/>
  <c r="J36" i="5"/>
  <c r="AW98" i="1" s="1"/>
  <c r="J36" i="7"/>
  <c r="AW100" i="1" s="1"/>
  <c r="F38" i="8"/>
  <c r="BC101" i="1" s="1"/>
  <c r="F39" i="14"/>
  <c r="BD107" i="1"/>
  <c r="F39" i="2"/>
  <c r="BD95" i="1" s="1"/>
  <c r="J36" i="4"/>
  <c r="AW97" i="1" s="1"/>
  <c r="F36" i="6"/>
  <c r="BA99" i="1" s="1"/>
  <c r="F39" i="8"/>
  <c r="BD101" i="1"/>
  <c r="F36" i="11"/>
  <c r="BA104" i="1" s="1"/>
  <c r="F38" i="13"/>
  <c r="BC106" i="1" s="1"/>
  <c r="F38" i="9"/>
  <c r="BC102" i="1" s="1"/>
  <c r="F36" i="12"/>
  <c r="BA105" i="1" s="1"/>
  <c r="F39" i="5"/>
  <c r="BD98" i="1" s="1"/>
  <c r="F38" i="10"/>
  <c r="BC103" i="1" s="1"/>
  <c r="F36" i="13"/>
  <c r="BA106" i="1" s="1"/>
  <c r="F36" i="15"/>
  <c r="BA108" i="1" s="1"/>
  <c r="F37" i="6"/>
  <c r="BB99" i="1" s="1"/>
  <c r="J36" i="8"/>
  <c r="AW101" i="1" s="1"/>
  <c r="F37" i="10"/>
  <c r="BB103" i="1" s="1"/>
  <c r="J36" i="12"/>
  <c r="AW105" i="1" s="1"/>
  <c r="J36" i="14"/>
  <c r="AW107" i="1" s="1"/>
  <c r="F36" i="2"/>
  <c r="BA95" i="1" s="1"/>
  <c r="F37" i="5"/>
  <c r="BB98" i="1" s="1"/>
  <c r="F39" i="9"/>
  <c r="BD102" i="1" s="1"/>
  <c r="F39" i="11"/>
  <c r="BD104" i="1" s="1"/>
  <c r="P159" i="6" l="1"/>
  <c r="P203" i="7"/>
  <c r="R176" i="4"/>
  <c r="P137" i="4"/>
  <c r="T159" i="6"/>
  <c r="R166" i="5"/>
  <c r="T129" i="12"/>
  <c r="BK130" i="15"/>
  <c r="J130" i="15" s="1"/>
  <c r="J97" i="15" s="1"/>
  <c r="P156" i="2"/>
  <c r="P135" i="2" s="1"/>
  <c r="AU95" i="1" s="1"/>
  <c r="P136" i="4"/>
  <c r="AU97" i="1"/>
  <c r="T203" i="7"/>
  <c r="P141" i="7"/>
  <c r="P140" i="7" s="1"/>
  <c r="AU100" i="1" s="1"/>
  <c r="T132" i="3"/>
  <c r="T131" i="3" s="1"/>
  <c r="T177" i="11"/>
  <c r="T247" i="8"/>
  <c r="T141" i="7"/>
  <c r="BK156" i="2"/>
  <c r="J156" i="2"/>
  <c r="J100" i="2" s="1"/>
  <c r="BK166" i="5"/>
  <c r="J166" i="5" s="1"/>
  <c r="J100" i="5" s="1"/>
  <c r="P136" i="14"/>
  <c r="P135" i="14" s="1"/>
  <c r="AU107" i="1" s="1"/>
  <c r="P203" i="10"/>
  <c r="P144" i="10"/>
  <c r="P138" i="5"/>
  <c r="AU98" i="1" s="1"/>
  <c r="P136" i="2"/>
  <c r="R136" i="14"/>
  <c r="R135" i="14" s="1"/>
  <c r="R203" i="10"/>
  <c r="R144" i="10"/>
  <c r="R144" i="9"/>
  <c r="T148" i="8"/>
  <c r="T147" i="8" s="1"/>
  <c r="T156" i="2"/>
  <c r="R129" i="12"/>
  <c r="P139" i="11"/>
  <c r="P138" i="11"/>
  <c r="AU104" i="1"/>
  <c r="T203" i="10"/>
  <c r="P132" i="3"/>
  <c r="P131" i="3"/>
  <c r="AU96" i="1"/>
  <c r="R156" i="2"/>
  <c r="R135" i="2" s="1"/>
  <c r="P144" i="9"/>
  <c r="T136" i="14"/>
  <c r="T135" i="14" s="1"/>
  <c r="R177" i="11"/>
  <c r="P247" i="8"/>
  <c r="T137" i="6"/>
  <c r="T136" i="6" s="1"/>
  <c r="BK177" i="11"/>
  <c r="J177" i="11"/>
  <c r="J103" i="11"/>
  <c r="R139" i="11"/>
  <c r="R138" i="11" s="1"/>
  <c r="P215" i="9"/>
  <c r="BK141" i="7"/>
  <c r="J141" i="7" s="1"/>
  <c r="J97" i="7" s="1"/>
  <c r="T144" i="9"/>
  <c r="P148" i="8"/>
  <c r="P147" i="8" s="1"/>
  <c r="AU101" i="1" s="1"/>
  <c r="T139" i="5"/>
  <c r="T138" i="5" s="1"/>
  <c r="T136" i="4"/>
  <c r="T136" i="2"/>
  <c r="T135" i="2"/>
  <c r="T138" i="11"/>
  <c r="T215" i="9"/>
  <c r="BK203" i="7"/>
  <c r="J203" i="7"/>
  <c r="J105" i="7"/>
  <c r="R136" i="4"/>
  <c r="T144" i="10"/>
  <c r="T143" i="10" s="1"/>
  <c r="R148" i="8"/>
  <c r="R141" i="7"/>
  <c r="R140" i="7" s="1"/>
  <c r="R137" i="6"/>
  <c r="R136" i="6"/>
  <c r="R139" i="5"/>
  <c r="R138" i="5" s="1"/>
  <c r="R247" i="8"/>
  <c r="P137" i="6"/>
  <c r="P136" i="6" s="1"/>
  <c r="AU99" i="1" s="1"/>
  <c r="R215" i="9"/>
  <c r="BK139" i="5"/>
  <c r="J139" i="5" s="1"/>
  <c r="J97" i="5" s="1"/>
  <c r="J167" i="5"/>
  <c r="J101" i="5"/>
  <c r="J142" i="7"/>
  <c r="J98" i="7" s="1"/>
  <c r="J204" i="7"/>
  <c r="J106" i="7" s="1"/>
  <c r="BK148" i="8"/>
  <c r="J204" i="10"/>
  <c r="J104" i="10"/>
  <c r="BK130" i="12"/>
  <c r="BK129" i="12" s="1"/>
  <c r="J129" i="12" s="1"/>
  <c r="J96" i="12" s="1"/>
  <c r="BK129" i="15"/>
  <c r="J129" i="15" s="1"/>
  <c r="J96" i="15" s="1"/>
  <c r="J131" i="15"/>
  <c r="J98" i="15"/>
  <c r="J138" i="4"/>
  <c r="J98" i="4" s="1"/>
  <c r="BK247" i="8"/>
  <c r="J247" i="8" s="1"/>
  <c r="J104" i="8" s="1"/>
  <c r="BK144" i="9"/>
  <c r="J144" i="9" s="1"/>
  <c r="J97" i="9" s="1"/>
  <c r="BK144" i="10"/>
  <c r="BK143" i="10" s="1"/>
  <c r="J143" i="10" s="1"/>
  <c r="J96" i="10" s="1"/>
  <c r="J30" i="10" s="1"/>
  <c r="BK139" i="11"/>
  <c r="J139" i="11"/>
  <c r="J97" i="11"/>
  <c r="J178" i="11"/>
  <c r="J104" i="11" s="1"/>
  <c r="BK136" i="14"/>
  <c r="J136" i="14"/>
  <c r="J97" i="14" s="1"/>
  <c r="BK152" i="14"/>
  <c r="J152" i="14" s="1"/>
  <c r="J104" i="14" s="1"/>
  <c r="BK136" i="2"/>
  <c r="J157" i="2"/>
  <c r="J101" i="2" s="1"/>
  <c r="BK132" i="3"/>
  <c r="J132" i="3"/>
  <c r="J97" i="3" s="1"/>
  <c r="BK176" i="4"/>
  <c r="J176" i="4" s="1"/>
  <c r="J100" i="4" s="1"/>
  <c r="BK137" i="6"/>
  <c r="J137" i="6" s="1"/>
  <c r="J97" i="6" s="1"/>
  <c r="BK159" i="6"/>
  <c r="J159" i="6" s="1"/>
  <c r="J100" i="6" s="1"/>
  <c r="BK215" i="9"/>
  <c r="J215" i="9" s="1"/>
  <c r="J103" i="9" s="1"/>
  <c r="BK129" i="13"/>
  <c r="BK128" i="13" s="1"/>
  <c r="J128" i="13" s="1"/>
  <c r="J96" i="13" s="1"/>
  <c r="BB94" i="1"/>
  <c r="AX94" i="1" s="1"/>
  <c r="BC94" i="1"/>
  <c r="AY94" i="1" s="1"/>
  <c r="BA94" i="1"/>
  <c r="W30" i="1"/>
  <c r="BD94" i="1"/>
  <c r="W33" i="1" s="1"/>
  <c r="T140" i="7" l="1"/>
  <c r="BK135" i="2"/>
  <c r="J135" i="2" s="1"/>
  <c r="J96" i="2" s="1"/>
  <c r="P143" i="10"/>
  <c r="AU103" i="1" s="1"/>
  <c r="BK147" i="8"/>
  <c r="J147" i="8" s="1"/>
  <c r="J96" i="8" s="1"/>
  <c r="P143" i="9"/>
  <c r="AU102" i="1"/>
  <c r="AU94" i="1" s="1"/>
  <c r="R147" i="8"/>
  <c r="T143" i="9"/>
  <c r="R143" i="10"/>
  <c r="R143" i="9"/>
  <c r="BK136" i="4"/>
  <c r="J136" i="4"/>
  <c r="J96" i="4" s="1"/>
  <c r="J136" i="2"/>
  <c r="J97" i="2" s="1"/>
  <c r="BK131" i="3"/>
  <c r="J131" i="3" s="1"/>
  <c r="J96" i="3" s="1"/>
  <c r="J30" i="3" s="1"/>
  <c r="BK138" i="5"/>
  <c r="J138" i="5" s="1"/>
  <c r="J96" i="5" s="1"/>
  <c r="BK140" i="7"/>
  <c r="J140" i="7" s="1"/>
  <c r="J96" i="7" s="1"/>
  <c r="J144" i="10"/>
  <c r="J97" i="10" s="1"/>
  <c r="BK138" i="11"/>
  <c r="J138" i="11" s="1"/>
  <c r="J96" i="11" s="1"/>
  <c r="J30" i="13"/>
  <c r="J107" i="13" s="1"/>
  <c r="BE107" i="13" s="1"/>
  <c r="F35" i="13" s="1"/>
  <c r="AZ106" i="1" s="1"/>
  <c r="J129" i="13"/>
  <c r="J97" i="13" s="1"/>
  <c r="BK143" i="9"/>
  <c r="J143" i="9" s="1"/>
  <c r="J96" i="9" s="1"/>
  <c r="J30" i="9" s="1"/>
  <c r="J130" i="12"/>
  <c r="J97" i="12" s="1"/>
  <c r="BK135" i="14"/>
  <c r="J135" i="14" s="1"/>
  <c r="J96" i="14" s="1"/>
  <c r="J30" i="15"/>
  <c r="J108" i="15" s="1"/>
  <c r="J102" i="15" s="1"/>
  <c r="J31" i="15" s="1"/>
  <c r="J30" i="2"/>
  <c r="BK136" i="6"/>
  <c r="J136" i="6"/>
  <c r="J96" i="6" s="1"/>
  <c r="J148" i="8"/>
  <c r="J97" i="8" s="1"/>
  <c r="J30" i="12"/>
  <c r="W32" i="1"/>
  <c r="W31" i="1"/>
  <c r="J122" i="10"/>
  <c r="J116" i="10"/>
  <c r="J31" i="10" s="1"/>
  <c r="J32" i="10" s="1"/>
  <c r="AG103" i="1" s="1"/>
  <c r="J108" i="12"/>
  <c r="J102" i="12" s="1"/>
  <c r="J31" i="12" s="1"/>
  <c r="AW94" i="1"/>
  <c r="AK30" i="1" s="1"/>
  <c r="J30" i="5" l="1"/>
  <c r="J30" i="8"/>
  <c r="J30" i="6"/>
  <c r="BE122" i="10"/>
  <c r="F35" i="10" s="1"/>
  <c r="AZ103" i="1" s="1"/>
  <c r="BE108" i="12"/>
  <c r="J30" i="4"/>
  <c r="J30" i="14"/>
  <c r="BE108" i="15"/>
  <c r="J35" i="15" s="1"/>
  <c r="AV108" i="1" s="1"/>
  <c r="AT108" i="1" s="1"/>
  <c r="J30" i="7"/>
  <c r="J30" i="11"/>
  <c r="J110" i="12"/>
  <c r="J114" i="2"/>
  <c r="BE114" i="2" s="1"/>
  <c r="F35" i="2" s="1"/>
  <c r="AZ95" i="1" s="1"/>
  <c r="J124" i="10"/>
  <c r="J117" i="5"/>
  <c r="J111" i="5"/>
  <c r="J31" i="5" s="1"/>
  <c r="J115" i="6"/>
  <c r="BE115" i="6"/>
  <c r="J35" i="6" s="1"/>
  <c r="AV99" i="1" s="1"/>
  <c r="AT99" i="1" s="1"/>
  <c r="J110" i="3"/>
  <c r="J104" i="3"/>
  <c r="J31" i="3" s="1"/>
  <c r="J32" i="3" s="1"/>
  <c r="AG96" i="1" s="1"/>
  <c r="J115" i="4"/>
  <c r="BE115" i="4" s="1"/>
  <c r="J35" i="4" s="1"/>
  <c r="AV97" i="1" s="1"/>
  <c r="AT97" i="1" s="1"/>
  <c r="J32" i="15"/>
  <c r="AG108" i="1" s="1"/>
  <c r="J119" i="7"/>
  <c r="J113" i="7" s="1"/>
  <c r="J31" i="7" s="1"/>
  <c r="J122" i="9"/>
  <c r="J116" i="9" s="1"/>
  <c r="J31" i="9" s="1"/>
  <c r="J32" i="9" s="1"/>
  <c r="AG102" i="1" s="1"/>
  <c r="J110" i="15"/>
  <c r="J35" i="13"/>
  <c r="AV106" i="1" s="1"/>
  <c r="AT106" i="1" s="1"/>
  <c r="J101" i="13"/>
  <c r="J31" i="13" s="1"/>
  <c r="J32" i="13" s="1"/>
  <c r="AG106" i="1" s="1"/>
  <c r="AN106" i="1" s="1"/>
  <c r="J32" i="12"/>
  <c r="AG105" i="1"/>
  <c r="F35" i="12"/>
  <c r="AZ105" i="1" s="1"/>
  <c r="J41" i="15" l="1"/>
  <c r="J41" i="13"/>
  <c r="BE110" i="3"/>
  <c r="BE117" i="5"/>
  <c r="BE119" i="7"/>
  <c r="BE122" i="9"/>
  <c r="AN108" i="1"/>
  <c r="J119" i="5"/>
  <c r="J124" i="9"/>
  <c r="J112" i="3"/>
  <c r="J109" i="4"/>
  <c r="J31" i="4" s="1"/>
  <c r="J32" i="4" s="1"/>
  <c r="AG97" i="1" s="1"/>
  <c r="AN97" i="1" s="1"/>
  <c r="J35" i="5"/>
  <c r="AV98" i="1" s="1"/>
  <c r="AT98" i="1" s="1"/>
  <c r="F35" i="4"/>
  <c r="AZ97" i="1" s="1"/>
  <c r="J114" i="14"/>
  <c r="J108" i="14"/>
  <c r="J31" i="14" s="1"/>
  <c r="J32" i="14" s="1"/>
  <c r="AG107" i="1" s="1"/>
  <c r="J109" i="13"/>
  <c r="J32" i="5"/>
  <c r="AG98" i="1" s="1"/>
  <c r="J35" i="10"/>
  <c r="AV103" i="1" s="1"/>
  <c r="AT103" i="1" s="1"/>
  <c r="J35" i="3"/>
  <c r="AV96" i="1" s="1"/>
  <c r="AT96" i="1" s="1"/>
  <c r="J126" i="8"/>
  <c r="BE126" i="8" s="1"/>
  <c r="J35" i="8" s="1"/>
  <c r="AV101" i="1" s="1"/>
  <c r="AT101" i="1" s="1"/>
  <c r="J108" i="2"/>
  <c r="J31" i="2" s="1"/>
  <c r="J32" i="2" s="1"/>
  <c r="AG95" i="1" s="1"/>
  <c r="J35" i="2"/>
  <c r="AV95" i="1" s="1"/>
  <c r="AT95" i="1" s="1"/>
  <c r="J117" i="11"/>
  <c r="J111" i="11"/>
  <c r="J31" i="11"/>
  <c r="J32" i="11"/>
  <c r="AG104" i="1" s="1"/>
  <c r="J35" i="12"/>
  <c r="AV105" i="1" s="1"/>
  <c r="AT105" i="1" s="1"/>
  <c r="J109" i="6"/>
  <c r="J31" i="6" s="1"/>
  <c r="J32" i="6" s="1"/>
  <c r="AG99" i="1" s="1"/>
  <c r="AN99" i="1" s="1"/>
  <c r="F35" i="15"/>
  <c r="AZ108" i="1" s="1"/>
  <c r="J121" i="7"/>
  <c r="F35" i="7"/>
  <c r="AZ100" i="1" s="1"/>
  <c r="F35" i="6"/>
  <c r="AZ99" i="1" s="1"/>
  <c r="J32" i="7"/>
  <c r="AG100" i="1" s="1"/>
  <c r="F35" i="9"/>
  <c r="AZ102" i="1" s="1"/>
  <c r="AN98" i="1" l="1"/>
  <c r="J41" i="6"/>
  <c r="BE114" i="14"/>
  <c r="J35" i="14" s="1"/>
  <c r="AV107" i="1" s="1"/>
  <c r="AT107" i="1" s="1"/>
  <c r="BE117" i="11"/>
  <c r="J41" i="3"/>
  <c r="J41" i="4"/>
  <c r="J41" i="10"/>
  <c r="J41" i="12"/>
  <c r="J41" i="2"/>
  <c r="J41" i="5"/>
  <c r="AN103" i="1"/>
  <c r="AN96" i="1"/>
  <c r="AN105" i="1"/>
  <c r="AN95" i="1"/>
  <c r="F35" i="5"/>
  <c r="AZ98" i="1" s="1"/>
  <c r="J117" i="4"/>
  <c r="F35" i="8"/>
  <c r="AZ101" i="1" s="1"/>
  <c r="J116" i="2"/>
  <c r="J120" i="8"/>
  <c r="J31" i="8" s="1"/>
  <c r="J32" i="8" s="1"/>
  <c r="AG101" i="1" s="1"/>
  <c r="AN101" i="1" s="1"/>
  <c r="J119" i="11"/>
  <c r="J117" i="6"/>
  <c r="F35" i="3"/>
  <c r="AZ96" i="1" s="1"/>
  <c r="J35" i="9"/>
  <c r="AV102" i="1" s="1"/>
  <c r="AT102" i="1" s="1"/>
  <c r="J35" i="11"/>
  <c r="AV104" i="1" s="1"/>
  <c r="AT104" i="1" s="1"/>
  <c r="J116" i="14"/>
  <c r="J35" i="7"/>
  <c r="AV100" i="1" s="1"/>
  <c r="AT100" i="1" s="1"/>
  <c r="J41" i="9" l="1"/>
  <c r="J41" i="7"/>
  <c r="J41" i="11"/>
  <c r="J41" i="14"/>
  <c r="J41" i="8"/>
  <c r="AN102" i="1"/>
  <c r="AN107" i="1"/>
  <c r="AN104" i="1"/>
  <c r="AN100" i="1"/>
  <c r="AG94" i="1"/>
  <c r="AK26" i="1" s="1"/>
  <c r="F35" i="11"/>
  <c r="AZ104" i="1" s="1"/>
  <c r="F35" i="14"/>
  <c r="AZ107" i="1" s="1"/>
  <c r="J128" i="8"/>
  <c r="AZ94" i="1" l="1"/>
  <c r="W29" i="1" s="1"/>
  <c r="AV94" i="1" l="1"/>
  <c r="AK29" i="1" s="1"/>
  <c r="AK35" i="1" s="1"/>
  <c r="AT94" i="1" l="1"/>
  <c r="AN94" i="1"/>
</calcChain>
</file>

<file path=xl/sharedStrings.xml><?xml version="1.0" encoding="utf-8"?>
<sst xmlns="http://schemas.openxmlformats.org/spreadsheetml/2006/main" count="16781" uniqueCount="2798">
  <si>
    <t>Export Komplet</t>
  </si>
  <si>
    <t/>
  </si>
  <si>
    <t>2.0</t>
  </si>
  <si>
    <t>ZAMOK</t>
  </si>
  <si>
    <t>False</t>
  </si>
  <si>
    <t>{a445475e-4687-4c60-bd21-edf4779e6f7f}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</si>
  <si>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</si>
  <si>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</si>
  <si>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</si>
  <si>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</si>
  <si>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</si>
  <si>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</si>
  <si>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</si>
  <si>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</si>
  <si>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643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</si>
  <si>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</si>
  <si>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</si>
  <si>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kina Vesmír</t>
  </si>
  <si>
    <t>KSO:</t>
  </si>
  <si>
    <t>CC-CZ:</t>
  </si>
  <si>
    <t>Místo:</t>
  </si>
  <si>
    <t xml:space="preserve"> </t>
  </si>
  <si>
    <t>Datum:</t>
  </si>
  <si>
    <t>23. 7. 2020</t>
  </si>
  <si>
    <t>Zadavatel:</t>
  </si>
  <si>
    <t>IČ:</t>
  </si>
  <si>
    <t>Město Trutnov</t>
  </si>
  <si>
    <t>DIČ:</t>
  </si>
  <si>
    <t>Uchazeč:</t>
  </si>
  <si>
    <t>Vyplň údaj</t>
  </si>
  <si>
    <t>Projektant:</t>
  </si>
  <si>
    <t>ROSA ARCHITEKT s.r.o.</t>
  </si>
  <si>
    <t>True</t>
  </si>
  <si>
    <t>Zpracovatel:</t>
  </si>
  <si>
    <t>Martina Škopová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</si>
  <si>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</si>
  <si>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</si>
  <si>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</si>
  <si>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</si>
  <si>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</si>
  <si>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</si>
  <si>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</si>
  <si>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</si>
  <si>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</si>
  <si>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</si>
  <si>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</si>
  <si>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</si>
  <si>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</si>
  <si>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</si>
  <si>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</si>
  <si>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</si>
  <si>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</si>
  <si>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</si>
  <si>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</si>
  <si>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</si>
  <si>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</si>
  <si>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</si>
  <si>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</si>
  <si>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</si>
  <si>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</si>
  <si>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</si>
  <si>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</si>
  <si>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</si>
  <si>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</si>
  <si>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</si>
  <si>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</si>
  <si>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</si>
  <si>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</si>
  <si>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</si>
  <si>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</si>
  <si>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</si>
  <si>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</si>
  <si>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</si>
  <si>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</si>
  <si>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</si>
  <si>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</si>
  <si>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</si>
  <si>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</si>
  <si>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</si>
  <si>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</si>
  <si>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</si>
  <si>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643-00</t>
  </si>
  <si>
    <t>bourací práce vnějších ploch a střešní krytiny</t>
  </si>
  <si>
    <t>STA</t>
  </si>
  <si>
    <t>1</t>
  </si>
  <si>
    <t>{b57e7f39-558c-47ba-ba17-62204a03b34e}</t>
  </si>
  <si>
    <t>2</t>
  </si>
  <si>
    <t>643-00a</t>
  </si>
  <si>
    <t>bourací práce 1.pp</t>
  </si>
  <si>
    <t>{72782c3d-4645-424c-b6f2-e46470560411}</t>
  </si>
  <si>
    <t>643-01</t>
  </si>
  <si>
    <t>bourací práce 1.np</t>
  </si>
  <si>
    <t>{4d73116d-368a-446a-92cf-e1bff71745fa}</t>
  </si>
  <si>
    <t>643-02</t>
  </si>
  <si>
    <t>bourací práce 2.np</t>
  </si>
  <si>
    <t>{df0f4736-50a4-4375-942e-6db171241f6c}</t>
  </si>
  <si>
    <t>643-03</t>
  </si>
  <si>
    <t>bourací práce 3.np</t>
  </si>
  <si>
    <t>{9c85d5cc-e46c-4cc0-b706-b03afc41d3e7}</t>
  </si>
  <si>
    <t>643-04</t>
  </si>
  <si>
    <t>stavební práce 1.pp</t>
  </si>
  <si>
    <t>{ace898cb-3c12-4249-94ee-abb922ee1196}</t>
  </si>
  <si>
    <t>643-05</t>
  </si>
  <si>
    <t>stavební práce 1.np</t>
  </si>
  <si>
    <t>{0888296e-ca49-465a-a8cd-5131ef04e3f9}</t>
  </si>
  <si>
    <t>643-06</t>
  </si>
  <si>
    <t>stavební práce 2.np</t>
  </si>
  <si>
    <t>{098a8571-2268-49ad-add4-d351bb43ef27}</t>
  </si>
  <si>
    <t>643-07</t>
  </si>
  <si>
    <t>stavební práce 3.np</t>
  </si>
  <si>
    <t>{0e7670ea-d7a2-491c-9826-0d8c67dfd916}</t>
  </si>
  <si>
    <t>643-08</t>
  </si>
  <si>
    <t>vnější stavební práce a střecha</t>
  </si>
  <si>
    <t>{cdcb91f1-e003-42ad-ae52-2b6e4de102d1}</t>
  </si>
  <si>
    <t>643-09</t>
  </si>
  <si>
    <t>Akustika+ AV technologie</t>
  </si>
  <si>
    <t>{f32db793-9433-49ae-9461-f6e7b5a3fa3f}</t>
  </si>
  <si>
    <t>643-10</t>
  </si>
  <si>
    <t>Interiery</t>
  </si>
  <si>
    <t>{d5ec0be5-e93b-4578-8b05-a3b12d6930d3}</t>
  </si>
  <si>
    <t>643-11</t>
  </si>
  <si>
    <t>Technika prostředí staveb</t>
  </si>
  <si>
    <t>{5c456d2b-64bf-4625-b4fc-42dddca8dea8}</t>
  </si>
  <si>
    <t>643-12</t>
  </si>
  <si>
    <t>VRN</t>
  </si>
  <si>
    <t>{354762fa-3605-4953-880d-a27b46f1e25b}</t>
  </si>
  <si>
    <t>KRYCÍ LIST SOUPISU PRACÍ</t>
  </si>
  <si>
    <t>Objekt:</t>
  </si>
  <si>
    <t>643-00 - bourací práce vnějších ploch a střešní krytiny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</si>
  <si>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</si>
  <si>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</si>
  <si>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</si>
  <si>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</si>
  <si>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</si>
  <si>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</si>
  <si>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</si>
  <si>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</si>
  <si>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</si>
  <si>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</si>
  <si>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</si>
  <si>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712 - Povlakové krytiny</t>
  </si>
  <si>
    <t xml:space="preserve">    762 - Konstrukce tesařské</t>
  </si>
  <si>
    <t xml:space="preserve">    764 - Konstrukce klempířské</t>
  </si>
  <si>
    <t xml:space="preserve">    767 - Konstrukce zámečnické</t>
  </si>
  <si>
    <t xml:space="preserve">    781 - Dokončovací práce - obklady</t>
  </si>
  <si>
    <t>2) Ostatní náklady</t>
  </si>
  <si>
    <t>Zařízení staveniště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</si>
  <si>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</si>
  <si>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</si>
  <si>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</si>
  <si>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</si>
  <si>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</si>
  <si>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</si>
  <si>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</si>
  <si>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</si>
  <si>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</si>
  <si>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</si>
  <si>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</si>
  <si>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</si>
  <si>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</si>
  <si>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</si>
  <si>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</si>
  <si>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</si>
  <si>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</si>
  <si>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</si>
  <si>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</si>
  <si>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</si>
  <si>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</si>
  <si>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</si>
  <si>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</si>
  <si>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</si>
  <si>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</si>
  <si>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24</t>
  </si>
  <si>
    <t>K</t>
  </si>
  <si>
    <t>941211112</t>
  </si>
  <si>
    <t>Montáž lešení řadového rámového lehkého zatížení do 200 kg/m2 š do 0,9 m v do 25 m</t>
  </si>
  <si>
    <t>m2</t>
  </si>
  <si>
    <t>4</t>
  </si>
  <si>
    <t>-1723226150</t>
  </si>
  <si>
    <t>25</t>
  </si>
  <si>
    <t>941211211</t>
  </si>
  <si>
    <t>Příplatek k lešení řadovému rámovému lehkému š 0,9 m v do 25 m za první a ZKD den použití</t>
  </si>
  <si>
    <t>-1097614675</t>
  </si>
  <si>
    <t>26</t>
  </si>
  <si>
    <t>941211812</t>
  </si>
  <si>
    <t>Demontáž lešení řadového rámového lehkého zatížení do 200 kg/m2 š do 0,9 m v do 25 m</t>
  </si>
  <si>
    <t>-1125059157</t>
  </si>
  <si>
    <t>30</t>
  </si>
  <si>
    <t>941211812/R</t>
  </si>
  <si>
    <t>Doprava lešení</t>
  </si>
  <si>
    <t>-1490153812</t>
  </si>
  <si>
    <t>33</t>
  </si>
  <si>
    <t>962032631</t>
  </si>
  <si>
    <t>Bourání zdiva komínového nad střechou z cihel na MV nebo MVC</t>
  </si>
  <si>
    <t>m3</t>
  </si>
  <si>
    <t>-1122733558</t>
  </si>
  <si>
    <t>968072355</t>
  </si>
  <si>
    <t>Vybourání kovových rámů oken zdvojených včetně křídel pl do 2 m2</t>
  </si>
  <si>
    <t>741410913</t>
  </si>
  <si>
    <t>968072456</t>
  </si>
  <si>
    <t>Vybourání kovových dveřních zárubní pl přes 2 m2</t>
  </si>
  <si>
    <t>-1952949096</t>
  </si>
  <si>
    <t>31</t>
  </si>
  <si>
    <t>978015391</t>
  </si>
  <si>
    <t>Otlučení (osekání) vnější vápenné nebo vápenocementové omítky stupně členitosti 1 a 2 do 100%</t>
  </si>
  <si>
    <t>1913801937</t>
  </si>
  <si>
    <t>36</t>
  </si>
  <si>
    <t>9785647</t>
  </si>
  <si>
    <t>Odstranění nadstřešní části šachty na stítové stěně k VaKu vč likvidace suti</t>
  </si>
  <si>
    <t>sou</t>
  </si>
  <si>
    <t>-570236814</t>
  </si>
  <si>
    <t>37</t>
  </si>
  <si>
    <t>9785648</t>
  </si>
  <si>
    <t>Odstranění nadstřešní části šachty (světlíky) v místě nové technologie VZT vč likvidace suti</t>
  </si>
  <si>
    <t>-74527227</t>
  </si>
  <si>
    <t>997</t>
  </si>
  <si>
    <t>Přesun sutě</t>
  </si>
  <si>
    <t>3</t>
  </si>
  <si>
    <t>997013113</t>
  </si>
  <si>
    <t>Vnitrostaveništní doprava suti a vybouraných hmot pro budovy v do 12 m s použitím mechanizace</t>
  </si>
  <si>
    <t>t</t>
  </si>
  <si>
    <t>1175338638</t>
  </si>
  <si>
    <t>6</t>
  </si>
  <si>
    <t>997013501</t>
  </si>
  <si>
    <t>Odvoz suti a vybouraných hmot na skládku nebo meziskládku do 1 km se složením</t>
  </si>
  <si>
    <t>2013820963</t>
  </si>
  <si>
    <t>7</t>
  </si>
  <si>
    <t>997013509</t>
  </si>
  <si>
    <t>Příplatek k odvozu suti a vybouraných hmot na skládku ZKD 1 km přes 1 km</t>
  </si>
  <si>
    <t>1205588437</t>
  </si>
  <si>
    <t>8</t>
  </si>
  <si>
    <t>997013601</t>
  </si>
  <si>
    <t>Poplatek za uložení na skládce (skládkovné) stavebního odpadu betonového kód odpadu 17 01 01</t>
  </si>
  <si>
    <t>1061536060</t>
  </si>
  <si>
    <t>997013631</t>
  </si>
  <si>
    <t>Poplatek za uložení na skládce (skládkovné) stavebního odpadu směsného kód odpadu 17 09 04</t>
  </si>
  <si>
    <t>-875138801</t>
  </si>
  <si>
    <t>23</t>
  </si>
  <si>
    <t>997013645</t>
  </si>
  <si>
    <t>Poplatek za uložení na skládce (skládkovné) odpadu asfaltového bez dehtu kód odpadu 17 03 02</t>
  </si>
  <si>
    <t>-801848596</t>
  </si>
  <si>
    <t>35</t>
  </si>
  <si>
    <t>997013811</t>
  </si>
  <si>
    <t>Poplatek za uložení na skládce (skládkovné) stavebního odpadu dřevěného kód odpadu 17 02 01</t>
  </si>
  <si>
    <t>-195196261</t>
  </si>
  <si>
    <t>PSV</t>
  </si>
  <si>
    <t>Práce a dodávky PSV</t>
  </si>
  <si>
    <t>712</t>
  </si>
  <si>
    <t>Povlakové krytiny</t>
  </si>
  <si>
    <t>712300843</t>
  </si>
  <si>
    <t>Odstranění povlakové krytiny střech do 10° od asfaltového pásu odsekáním - 2 vrsty</t>
  </si>
  <si>
    <t>16</t>
  </si>
  <si>
    <t>125764276</t>
  </si>
  <si>
    <t>22</t>
  </si>
  <si>
    <t>712500831</t>
  </si>
  <si>
    <t>Odstranění povlakové krytiny oblých střech jednovrstvé</t>
  </si>
  <si>
    <t>-1387424628</t>
  </si>
  <si>
    <t>762</t>
  </si>
  <si>
    <t>Konstrukce tesařské</t>
  </si>
  <si>
    <t>32</t>
  </si>
  <si>
    <t>76201</t>
  </si>
  <si>
    <t>Rozebrání nadstřešní části objektu  pro VZT</t>
  </si>
  <si>
    <t>-1398986574</t>
  </si>
  <si>
    <t>34</t>
  </si>
  <si>
    <t>762341811</t>
  </si>
  <si>
    <t>Demontáž bednění střech z prken</t>
  </si>
  <si>
    <t>1642855165</t>
  </si>
  <si>
    <t>764</t>
  </si>
  <si>
    <t>Konstrukce klempířské</t>
  </si>
  <si>
    <t>764001821</t>
  </si>
  <si>
    <t>Demontáž krytiny ze svitků nebo tabulí do suti</t>
  </si>
  <si>
    <t>886320203</t>
  </si>
  <si>
    <t>27</t>
  </si>
  <si>
    <t>764002801</t>
  </si>
  <si>
    <t>Demontáž závětrné lišty do suti</t>
  </si>
  <si>
    <t>m</t>
  </si>
  <si>
    <t>-1950742274</t>
  </si>
  <si>
    <t>28</t>
  </si>
  <si>
    <t>764002821</t>
  </si>
  <si>
    <t>Demontáž střešního výlezu do suti</t>
  </si>
  <si>
    <t>kus</t>
  </si>
  <si>
    <t>1893034700</t>
  </si>
  <si>
    <t>20</t>
  </si>
  <si>
    <t>764002841</t>
  </si>
  <si>
    <t>Demontáž oplechování horních ploch zdí a nadezdívek do suti</t>
  </si>
  <si>
    <t>1510495721</t>
  </si>
  <si>
    <t>764002851</t>
  </si>
  <si>
    <t>Demontáž oplechování parapetů do suti</t>
  </si>
  <si>
    <t>-7724250</t>
  </si>
  <si>
    <t>29</t>
  </si>
  <si>
    <t>764002881</t>
  </si>
  <si>
    <t>Demontáž lemování střešních prostupů do suti</t>
  </si>
  <si>
    <t>678932594</t>
  </si>
  <si>
    <t>19</t>
  </si>
  <si>
    <t>764004801</t>
  </si>
  <si>
    <t>Demontáž podokapního žlabu do suti</t>
  </si>
  <si>
    <t>-1032632595</t>
  </si>
  <si>
    <t>12</t>
  </si>
  <si>
    <t>764004821</t>
  </si>
  <si>
    <t>Demontáž nástřešního žlabu do suti</t>
  </si>
  <si>
    <t>2009243607</t>
  </si>
  <si>
    <t>13</t>
  </si>
  <si>
    <t>764004861</t>
  </si>
  <si>
    <t>Demontáž svodu do suti</t>
  </si>
  <si>
    <t>-1223786668</t>
  </si>
  <si>
    <t>767</t>
  </si>
  <si>
    <t>Konstrukce zámečnické</t>
  </si>
  <si>
    <t>18</t>
  </si>
  <si>
    <t>767661811</t>
  </si>
  <si>
    <t>Demontáž mříží pevných nebo otevíravých</t>
  </si>
  <si>
    <t>-1540464498</t>
  </si>
  <si>
    <t>781</t>
  </si>
  <si>
    <t>Dokončovací práce - obklady</t>
  </si>
  <si>
    <t>11</t>
  </si>
  <si>
    <t>781481810</t>
  </si>
  <si>
    <t>Demontáž obkladů z mozaiky kladených do malty</t>
  </si>
  <si>
    <t>805626768</t>
  </si>
  <si>
    <t>643-00a - bourací práce 1.pp</t>
  </si>
  <si>
    <t xml:space="preserve">    1 - Zemní práce</t>
  </si>
  <si>
    <t xml:space="preserve">    5 - Komunikace pozemní</t>
  </si>
  <si>
    <t>Zemní práce</t>
  </si>
  <si>
    <t>132211401</t>
  </si>
  <si>
    <t>Hloubená vykopávka pod základy v hornině třídy těžitelnosti I, skupiny 3 ručně</t>
  </si>
  <si>
    <t>-1167580121</t>
  </si>
  <si>
    <t>139751101</t>
  </si>
  <si>
    <t>Vykopávky v uzavřených prostorech v hornině třídy těžitelnosti I, skupiny 1 až 3 ručně</t>
  </si>
  <si>
    <t>-1058161663</t>
  </si>
  <si>
    <t>162211311</t>
  </si>
  <si>
    <t>Vodorovné přemístění výkopku z horniny třídy těžitelnosti I, skupiny 1 až 3 stavebním kolečkem do 10 m</t>
  </si>
  <si>
    <t>-2000358504</t>
  </si>
  <si>
    <t>162211319</t>
  </si>
  <si>
    <t>Příplatek k vodorovnému přemístění výkopku z horniny třídy těžitelnosti I, skupiny 1 až 3 stavebním kolečkem ZKD 10 m</t>
  </si>
  <si>
    <t>1467984229</t>
  </si>
  <si>
    <t>162751113</t>
  </si>
  <si>
    <t>Vodorovné přemístění do 6000 m výkopku/sypaniny z horniny třídy těžitelnosti I, skupiny 1 až 3</t>
  </si>
  <si>
    <t>2037446030</t>
  </si>
  <si>
    <t>171201221</t>
  </si>
  <si>
    <t>Poplatek za uložení na skládce (skládkovné) zeminy a kamení kód odpadu 17 05 04</t>
  </si>
  <si>
    <t>526166951</t>
  </si>
  <si>
    <t>174111102</t>
  </si>
  <si>
    <t>Zásyp v uzavřených prostorech sypaninou se zhutněním ručně</t>
  </si>
  <si>
    <t>-157662557</t>
  </si>
  <si>
    <t>5</t>
  </si>
  <si>
    <t>Komunikace pozemní</t>
  </si>
  <si>
    <t>596991113</t>
  </si>
  <si>
    <t>Řezání betonové, kameninové a kamenné dlažby do oblouku tl do 100 mm</t>
  </si>
  <si>
    <t>642807802</t>
  </si>
  <si>
    <t>961044111</t>
  </si>
  <si>
    <t>Bourání základů z betonu prostého</t>
  </si>
  <si>
    <t>642078819</t>
  </si>
  <si>
    <t>961055111</t>
  </si>
  <si>
    <t>Bourání základů ze ŽB</t>
  </si>
  <si>
    <t>988001774</t>
  </si>
  <si>
    <t>963051113</t>
  </si>
  <si>
    <t>Bourání ŽB stropů deskových tl přes 80 mm</t>
  </si>
  <si>
    <t>-849470027</t>
  </si>
  <si>
    <t>964011211</t>
  </si>
  <si>
    <t>Vybourání ŽB překladů prefabrikovaných dl do 3 m hmotnosti do 50 kg/m</t>
  </si>
  <si>
    <t>-1508239301</t>
  </si>
  <si>
    <t>17</t>
  </si>
  <si>
    <t>965042241</t>
  </si>
  <si>
    <t>Bourání podkladů pod dlažby nebo mazanin betonových nebo z litého asfaltu tl přes 100 mm pl přes 4 m2</t>
  </si>
  <si>
    <t>-32935440</t>
  </si>
  <si>
    <t>14</t>
  </si>
  <si>
    <t>967031132</t>
  </si>
  <si>
    <t>Přisekání rovných ostění v cihelném zdivu na MV nebo MVC</t>
  </si>
  <si>
    <t>-914342320</t>
  </si>
  <si>
    <t>968072455</t>
  </si>
  <si>
    <t>Vybourání kovových dveřních zárubní pl do 2 m2</t>
  </si>
  <si>
    <t>-100120434</t>
  </si>
  <si>
    <t>971033561</t>
  </si>
  <si>
    <t>Vybourání otvorů ve zdivu cihelném pl do 1 m2 na MVC nebo MV tl do 600 mm</t>
  </si>
  <si>
    <t>1633954809</t>
  </si>
  <si>
    <t>978013191</t>
  </si>
  <si>
    <t>Otlučení (osekání) vnitřní vápenné nebo vápenocementové omítky stěn v rozsahu do 100 %</t>
  </si>
  <si>
    <t>-268552540</t>
  </si>
  <si>
    <t>997013211</t>
  </si>
  <si>
    <t>Vnitrostaveništní doprava suti a vybouraných hmot pro budovy v do 6 m ručně</t>
  </si>
  <si>
    <t>1474518624</t>
  </si>
  <si>
    <t>10</t>
  </si>
  <si>
    <t>997013219</t>
  </si>
  <si>
    <t>Příplatek k vnitrostaveništní dopravě suti a vybouraných hmot za zvětšenou dopravu suti ZKD 10 m</t>
  </si>
  <si>
    <t>1161232982</t>
  </si>
  <si>
    <t>950210474</t>
  </si>
  <si>
    <t>673689326</t>
  </si>
  <si>
    <t>1846831736</t>
  </si>
  <si>
    <t>643-01 - bourací práce 1.np</t>
  </si>
  <si>
    <t xml:space="preserve">    714 - Akustická a protiotřesová opatření</t>
  </si>
  <si>
    <t xml:space="preserve">    766 - Konstrukce truhlářské</t>
  </si>
  <si>
    <t xml:space="preserve">    771 - Podlahy z dlaždic</t>
  </si>
  <si>
    <t xml:space="preserve">    772 - Podlahy z kamene</t>
  </si>
  <si>
    <t xml:space="preserve">    776 - Podlahy povlakové</t>
  </si>
  <si>
    <t>74</t>
  </si>
  <si>
    <t>941311111</t>
  </si>
  <si>
    <t>Montáž lešení řadového modulového lehkého zatížení do 200 kg/m2 š do 0,9 m v do 10 m</t>
  </si>
  <si>
    <t>-239032796</t>
  </si>
  <si>
    <t>75</t>
  </si>
  <si>
    <t>941311211</t>
  </si>
  <si>
    <t>Příplatek k lešení řadovému modulovému lehkému š 0,9 m v do 25 m za první a ZKD den použití</t>
  </si>
  <si>
    <t>2049791394</t>
  </si>
  <si>
    <t>76</t>
  </si>
  <si>
    <t>941311811</t>
  </si>
  <si>
    <t>Demontáž lešení řadového modulového lehkého zatížení do 200 kg/m2 š do 0,9 m v do 10 m</t>
  </si>
  <si>
    <t>1082646284</t>
  </si>
  <si>
    <t>48</t>
  </si>
  <si>
    <t>943211111</t>
  </si>
  <si>
    <t>Montáž lešení prostorového rámového lehkého s podlahami zatížení do 200 kg/m2 v do 10 m</t>
  </si>
  <si>
    <t>884007874</t>
  </si>
  <si>
    <t>65</t>
  </si>
  <si>
    <t>945411111</t>
  </si>
  <si>
    <t>Výsuvná šplhací plošina motorová s jedním podvozkem a jedním stožárem v do 80 m</t>
  </si>
  <si>
    <t>den</t>
  </si>
  <si>
    <t>-205428243</t>
  </si>
  <si>
    <t>949101111</t>
  </si>
  <si>
    <t>Lešení pomocné pro objekty pozemních staveb s lešeňovou podlahou v do 1,9 m zatížení do 150 kg/m2</t>
  </si>
  <si>
    <t>1912234046</t>
  </si>
  <si>
    <t>80</t>
  </si>
  <si>
    <t>949101112</t>
  </si>
  <si>
    <t>Lešení pomocné pro objekty pozemních staveb s lešeňovou podlahou  í do 150 kg/m2</t>
  </si>
  <si>
    <t>-873823944</t>
  </si>
  <si>
    <t>79</t>
  </si>
  <si>
    <t>541231824</t>
  </si>
  <si>
    <t>60</t>
  </si>
  <si>
    <t>962031132</t>
  </si>
  <si>
    <t>Bourání příček z cihel pálených na MVC tl do 100 mm</t>
  </si>
  <si>
    <t>-2076862748</t>
  </si>
  <si>
    <t>962031133</t>
  </si>
  <si>
    <t>Bourání příček z cihel pálených na MVC tl do 150 mm</t>
  </si>
  <si>
    <t>357168927</t>
  </si>
  <si>
    <t>61</t>
  </si>
  <si>
    <t>962031133/R</t>
  </si>
  <si>
    <t>Příplatek za bourání příček s keramickým obkladem</t>
  </si>
  <si>
    <t>-675467670</t>
  </si>
  <si>
    <t>71</t>
  </si>
  <si>
    <t>962032314</t>
  </si>
  <si>
    <t>Bourání pilířů cihelných z dutých nebo plných cihel pálených i nepálených na jakoukoli maltu</t>
  </si>
  <si>
    <t>1600987041</t>
  </si>
  <si>
    <t>962032431</t>
  </si>
  <si>
    <t>Bourání zdiva cihelných z dutých nebo plných cihel pálených i nepálených na MV nebo MVC do 1 m3</t>
  </si>
  <si>
    <t>-796985933</t>
  </si>
  <si>
    <t>46</t>
  </si>
  <si>
    <t>963051213</t>
  </si>
  <si>
    <t>Bourání ŽB stropů žebrových s viditelnými trámy</t>
  </si>
  <si>
    <t>1195414799</t>
  </si>
  <si>
    <t>44</t>
  </si>
  <si>
    <t>963053935</t>
  </si>
  <si>
    <t>Bourání ŽB schodišťových ramen monolitických zazděných oboustranně</t>
  </si>
  <si>
    <t>450813076</t>
  </si>
  <si>
    <t>67</t>
  </si>
  <si>
    <t>964011231</t>
  </si>
  <si>
    <t>Vybourání ŽB překladů prefabrikovaných dl do 3 m hmotnosti do 150 kg/m</t>
  </si>
  <si>
    <t>2041826755</t>
  </si>
  <si>
    <t>1463804190</t>
  </si>
  <si>
    <t>64</t>
  </si>
  <si>
    <t>965049112</t>
  </si>
  <si>
    <t>Příplatek k bourání betonových mazanin za bourání mazanin se svařovanou sítí tl přes 100 mm</t>
  </si>
  <si>
    <t>-1058369454</t>
  </si>
  <si>
    <t>45</t>
  </si>
  <si>
    <t>966079861</t>
  </si>
  <si>
    <t>Přerušení různých ocelových profilů průřezu do 200 mm2</t>
  </si>
  <si>
    <t>-481912418</t>
  </si>
  <si>
    <t>968072356</t>
  </si>
  <si>
    <t>Vybourání kovových rámů oken zdvojených včetně křídel pl do 4 m2</t>
  </si>
  <si>
    <t>646824317</t>
  </si>
  <si>
    <t>57</t>
  </si>
  <si>
    <t>2144435962</t>
  </si>
  <si>
    <t>-206448652</t>
  </si>
  <si>
    <t>54</t>
  </si>
  <si>
    <t>971033651</t>
  </si>
  <si>
    <t>Vybourání otvorů ve zdivu cihelném pl do 4 m2 na MVC nebo MV tl do 600 mm</t>
  </si>
  <si>
    <t>808300282</t>
  </si>
  <si>
    <t>55</t>
  </si>
  <si>
    <t>971033681</t>
  </si>
  <si>
    <t>Vybourání otvorů ve zdivu cihelném pl do 4 m2 na MVC nebo MV tl do 900 mm</t>
  </si>
  <si>
    <t>-421107998</t>
  </si>
  <si>
    <t>70</t>
  </si>
  <si>
    <t>9760710879/R</t>
  </si>
  <si>
    <t>Vybourání děrovaného plechu na stupních u podlahy podia pro přívod vzduchu</t>
  </si>
  <si>
    <t>2108670517</t>
  </si>
  <si>
    <t>81</t>
  </si>
  <si>
    <t>977312113</t>
  </si>
  <si>
    <t>Řezání stávajících betonových mazanin vyztužených hl do 150 mm</t>
  </si>
  <si>
    <t>620718877</t>
  </si>
  <si>
    <t>-1528457973</t>
  </si>
  <si>
    <t>78</t>
  </si>
  <si>
    <t>99701</t>
  </si>
  <si>
    <t>Náhodné skryté bourací práce v celém objektu</t>
  </si>
  <si>
    <t>-1553402102</t>
  </si>
  <si>
    <t>997013111</t>
  </si>
  <si>
    <t>Vnitrostaveništní doprava suti a vybouraných hmot pro budovy v do 6 m s použitím mechanizace</t>
  </si>
  <si>
    <t>-292493085</t>
  </si>
  <si>
    <t>68</t>
  </si>
  <si>
    <t>1001412395</t>
  </si>
  <si>
    <t>-5094313</t>
  </si>
  <si>
    <t>-904000055</t>
  </si>
  <si>
    <t>997013602</t>
  </si>
  <si>
    <t>Poplatek za uložení na skládce (skládkovné) stavebního odpadu železobetonového kód odpadu 17 01 01</t>
  </si>
  <si>
    <t>1240252275</t>
  </si>
  <si>
    <t>69</t>
  </si>
  <si>
    <t>997013609</t>
  </si>
  <si>
    <t>Poplatek za uložení na skládce (skládkovné) stavebního odpadu ze směsí nebo oddělených frakcí betonu, cihel a keramických výrobků kód odpadu 17 01 07</t>
  </si>
  <si>
    <t>-575817252</t>
  </si>
  <si>
    <t>1823083003</t>
  </si>
  <si>
    <t>265863658</t>
  </si>
  <si>
    <t>714</t>
  </si>
  <si>
    <t>Akustická a protiotřesová opatření</t>
  </si>
  <si>
    <t>73</t>
  </si>
  <si>
    <t>714110801/R</t>
  </si>
  <si>
    <t>Demontáž akustických obkladů stěn z heraklitu (za oponou)</t>
  </si>
  <si>
    <t>356665632</t>
  </si>
  <si>
    <t>766</t>
  </si>
  <si>
    <t>Konstrukce truhlářské</t>
  </si>
  <si>
    <t>39</t>
  </si>
  <si>
    <t>76602</t>
  </si>
  <si>
    <t>Demontáž vybavení šaten vč likvidace</t>
  </si>
  <si>
    <t>-831851939</t>
  </si>
  <si>
    <t>58</t>
  </si>
  <si>
    <t>76603</t>
  </si>
  <si>
    <t>Demontáž konstrukce podia vč. likvidace</t>
  </si>
  <si>
    <t>-1678627502</t>
  </si>
  <si>
    <t>59</t>
  </si>
  <si>
    <t>76604</t>
  </si>
  <si>
    <t>Demontáž konstrukce hlediště včetně křesel vč. likvidace</t>
  </si>
  <si>
    <t>-1645041710</t>
  </si>
  <si>
    <t>76601</t>
  </si>
  <si>
    <t>Demontáž pultu u šaten vč likvidace</t>
  </si>
  <si>
    <t>ks</t>
  </si>
  <si>
    <t>-1119636044</t>
  </si>
  <si>
    <t>72</t>
  </si>
  <si>
    <t>76605</t>
  </si>
  <si>
    <t>Demontáž vybavení kanceláře vč. skříní</t>
  </si>
  <si>
    <t>-719149436</t>
  </si>
  <si>
    <t>77</t>
  </si>
  <si>
    <t>76606</t>
  </si>
  <si>
    <t>Demontáž opony vč. konstrukce</t>
  </si>
  <si>
    <t>994504062</t>
  </si>
  <si>
    <t>53</t>
  </si>
  <si>
    <t>766311811</t>
  </si>
  <si>
    <t>Demontáž dřevěného zábradlí vnitřního</t>
  </si>
  <si>
    <t>537528935</t>
  </si>
  <si>
    <t>42</t>
  </si>
  <si>
    <t>766411812</t>
  </si>
  <si>
    <t>Demontáž truhlářského obložení stěn z panelů plochy přes 1,5 m2</t>
  </si>
  <si>
    <t>1309208806</t>
  </si>
  <si>
    <t>62</t>
  </si>
  <si>
    <t>7664118121</t>
  </si>
  <si>
    <t>Příplatek za demontáž  obložení stěn  kobercem</t>
  </si>
  <si>
    <t>-1042652859</t>
  </si>
  <si>
    <t>40</t>
  </si>
  <si>
    <t>766411822</t>
  </si>
  <si>
    <t>Demontáž truhlářského obložení stěn podkladových roštů</t>
  </si>
  <si>
    <t>-1486962204</t>
  </si>
  <si>
    <t>50</t>
  </si>
  <si>
    <t>766421811</t>
  </si>
  <si>
    <t>Demontáž truhlářského obložení podhledů z panelů plochy do 1,5 m2</t>
  </si>
  <si>
    <t>-1898963625</t>
  </si>
  <si>
    <t>49</t>
  </si>
  <si>
    <t>766421822</t>
  </si>
  <si>
    <t>Demontáž truhlářského obložení podhledů podkladových roštů</t>
  </si>
  <si>
    <t>1594700560</t>
  </si>
  <si>
    <t>56</t>
  </si>
  <si>
    <t>766691914</t>
  </si>
  <si>
    <t>Vyvěšení nebo zavěšení dřevěných křídel dveří pl do 2 m2</t>
  </si>
  <si>
    <t>1483520182</t>
  </si>
  <si>
    <t>52</t>
  </si>
  <si>
    <t>767161851</t>
  </si>
  <si>
    <t>Demontáž madel schodišťových do suti</t>
  </si>
  <si>
    <t>1588770395</t>
  </si>
  <si>
    <t>38</t>
  </si>
  <si>
    <t>767581801</t>
  </si>
  <si>
    <t>Demontáž podhledu kazet</t>
  </si>
  <si>
    <t>449505469</t>
  </si>
  <si>
    <t>767581802</t>
  </si>
  <si>
    <t>Demontáž podhledu lamel</t>
  </si>
  <si>
    <t>-935308333</t>
  </si>
  <si>
    <t>767691822</t>
  </si>
  <si>
    <t>Vyvěšení nebo zavěšení kovových křídel dveří do 2 m2</t>
  </si>
  <si>
    <t>2123342709</t>
  </si>
  <si>
    <t>771</t>
  </si>
  <si>
    <t>Podlahy z dlaždic</t>
  </si>
  <si>
    <t>43</t>
  </si>
  <si>
    <t>771571810</t>
  </si>
  <si>
    <t>Demontáž podlah z dlaždic keramických kladených do malty</t>
  </si>
  <si>
    <t>-1794308152</t>
  </si>
  <si>
    <t>772</t>
  </si>
  <si>
    <t>Podlahy z kamene</t>
  </si>
  <si>
    <t>63</t>
  </si>
  <si>
    <t>772211811</t>
  </si>
  <si>
    <t>Demontáž obkladů schodišťových stupnic z tvrdých kamenů kladených do malty</t>
  </si>
  <si>
    <t>1887950631</t>
  </si>
  <si>
    <t>772231821</t>
  </si>
  <si>
    <t>Demontáž obkladů schodišťových podstupnic z tvrdých kamenů kladených do malty</t>
  </si>
  <si>
    <t>1999543987</t>
  </si>
  <si>
    <t>772421811</t>
  </si>
  <si>
    <t>Demontáž obkladů soklů deskami z kamene kladených do malty rovných</t>
  </si>
  <si>
    <t>-188801722</t>
  </si>
  <si>
    <t>772522811</t>
  </si>
  <si>
    <t>Demontáž dlažby z kamene z tvrdých kamenů kladených do malty</t>
  </si>
  <si>
    <t>-1881067668</t>
  </si>
  <si>
    <t>776</t>
  </si>
  <si>
    <t>Podlahy povlakové</t>
  </si>
  <si>
    <t>66</t>
  </si>
  <si>
    <t>776201811</t>
  </si>
  <si>
    <t>Demontáž lepených povlakových podlah bez podložky ručně</t>
  </si>
  <si>
    <t>916975535</t>
  </si>
  <si>
    <t>51</t>
  </si>
  <si>
    <t>776301811</t>
  </si>
  <si>
    <t>Odstranění lepených podlahovin bez podložky ze schodišťových stupňů</t>
  </si>
  <si>
    <t>-553641069</t>
  </si>
  <si>
    <t>643-02 - bourací práce 2.np</t>
  </si>
  <si>
    <t xml:space="preserve">    782 - Dokončovací práce - obklady z kamene</t>
  </si>
  <si>
    <t>443603929</t>
  </si>
  <si>
    <t>-897918080</t>
  </si>
  <si>
    <t>-1456739719</t>
  </si>
  <si>
    <t>-1782713501</t>
  </si>
  <si>
    <t>-521618071</t>
  </si>
  <si>
    <t>-298723148</t>
  </si>
  <si>
    <t>962052314</t>
  </si>
  <si>
    <t>Bourání pilířů ze ŽB</t>
  </si>
  <si>
    <t>-121596408</t>
  </si>
  <si>
    <t>1886870633</t>
  </si>
  <si>
    <t>41</t>
  </si>
  <si>
    <t>-400198431</t>
  </si>
  <si>
    <t>877767513</t>
  </si>
  <si>
    <t>6674092</t>
  </si>
  <si>
    <t>968062355</t>
  </si>
  <si>
    <t>Vybourání dřevěných rámů oken dvojitých včetně křídel pl do 2 m2</t>
  </si>
  <si>
    <t>-390924132</t>
  </si>
  <si>
    <t>968062455</t>
  </si>
  <si>
    <t>Vybourání dřevěných dveřních zárubní pl do 2 m2</t>
  </si>
  <si>
    <t>-331373573</t>
  </si>
  <si>
    <t>968062456</t>
  </si>
  <si>
    <t>Vybourání dřevěných dveřních zárubní pl přes 2 m2</t>
  </si>
  <si>
    <t>255287159</t>
  </si>
  <si>
    <t>926048443</t>
  </si>
  <si>
    <t>978011191</t>
  </si>
  <si>
    <t>Otlučení (osekání) vnitřní vápenné nebo vápenocementové omítky stropů v rozsahu do 100 %</t>
  </si>
  <si>
    <t>11396397</t>
  </si>
  <si>
    <t>-1452293391</t>
  </si>
  <si>
    <t>997013311</t>
  </si>
  <si>
    <t>Montáž a demontáž shozu suti v do 10 m</t>
  </si>
  <si>
    <t>303468229</t>
  </si>
  <si>
    <t>997013321</t>
  </si>
  <si>
    <t>Příplatek k shozu suti v do 10 m za první a ZKD den použití</t>
  </si>
  <si>
    <t>-594609581</t>
  </si>
  <si>
    <t>539327721</t>
  </si>
  <si>
    <t>-690665188</t>
  </si>
  <si>
    <t>-1934118156</t>
  </si>
  <si>
    <t>-1708174725</t>
  </si>
  <si>
    <t>1463680212</t>
  </si>
  <si>
    <t xml:space="preserve">Demontáž akustických obkladů  </t>
  </si>
  <si>
    <t>1975547485</t>
  </si>
  <si>
    <t>766211811</t>
  </si>
  <si>
    <t>Demontáž schodišťového madla</t>
  </si>
  <si>
    <t>-344060993</t>
  </si>
  <si>
    <t>1491007571</t>
  </si>
  <si>
    <t>-1515568906</t>
  </si>
  <si>
    <t>766681811</t>
  </si>
  <si>
    <t xml:space="preserve">Demontáž dveřních obložkových dřevěných zárubní plochy do 2 m2 </t>
  </si>
  <si>
    <t>1818804054</t>
  </si>
  <si>
    <t>766681812</t>
  </si>
  <si>
    <t xml:space="preserve">Demontáž dveřních obložkových dřevěných zárubní plochy přes 2 m2  </t>
  </si>
  <si>
    <t>2094337047</t>
  </si>
  <si>
    <t>1434164606</t>
  </si>
  <si>
    <t>766812830</t>
  </si>
  <si>
    <t>Demontáž kuchyňských linek dřevěných nebo kovových délky do 1,8 m</t>
  </si>
  <si>
    <t>859568929</t>
  </si>
  <si>
    <t>1886950082</t>
  </si>
  <si>
    <t>-177302191</t>
  </si>
  <si>
    <t>-1355027161</t>
  </si>
  <si>
    <t>-979539785</t>
  </si>
  <si>
    <t>-1497684349</t>
  </si>
  <si>
    <t>776410811</t>
  </si>
  <si>
    <t>Odstranění soklíků a lišt pryžových nebo plastových</t>
  </si>
  <si>
    <t>-593305001</t>
  </si>
  <si>
    <t>781471810</t>
  </si>
  <si>
    <t>Demontáž obkladů z obkladaček keramických kladených do malty</t>
  </si>
  <si>
    <t>1070809227</t>
  </si>
  <si>
    <t>782</t>
  </si>
  <si>
    <t>Dokončovací práce - obklady z kamene</t>
  </si>
  <si>
    <t>782111811</t>
  </si>
  <si>
    <t>Demontáž obkladů stěn z kamene z měkkých kamenů kladených do malty</t>
  </si>
  <si>
    <t>-40251459</t>
  </si>
  <si>
    <t>643-03 - bourací práce 3.np</t>
  </si>
  <si>
    <t xml:space="preserve">    713 - Izolace tepelné</t>
  </si>
  <si>
    <t xml:space="preserve">    763 - Konstrukce suché výstavby</t>
  </si>
  <si>
    <t>810560197</t>
  </si>
  <si>
    <t>1484005304</t>
  </si>
  <si>
    <t>267825639</t>
  </si>
  <si>
    <t>-843716474</t>
  </si>
  <si>
    <t>962032641</t>
  </si>
  <si>
    <t>Bourání zdiva komínového nad střechou z cihel na MC</t>
  </si>
  <si>
    <t>818731406</t>
  </si>
  <si>
    <t>964061331</t>
  </si>
  <si>
    <t>Uvolnění zhlaví trámů ze zdiva cihelného průřezu zhlaví do 0,05 m2</t>
  </si>
  <si>
    <t>1449665187</t>
  </si>
  <si>
    <t>965083112</t>
  </si>
  <si>
    <t>Odstranění násypů pod podlahami mezi trámy tl do 100 mm pl přes 2 m2</t>
  </si>
  <si>
    <t>643164718</t>
  </si>
  <si>
    <t>968062375</t>
  </si>
  <si>
    <t>Vybourání dřevěných rámů oken zdvojených včetně křídel pl do 2 m2</t>
  </si>
  <si>
    <t>324860123</t>
  </si>
  <si>
    <t>846646016</t>
  </si>
  <si>
    <t>-413429006</t>
  </si>
  <si>
    <t>-366380361</t>
  </si>
  <si>
    <t>2072104810</t>
  </si>
  <si>
    <t>-448440821</t>
  </si>
  <si>
    <t>-1524088046</t>
  </si>
  <si>
    <t>880994907</t>
  </si>
  <si>
    <t>1225038661</t>
  </si>
  <si>
    <t>1037125367</t>
  </si>
  <si>
    <t>1754197721</t>
  </si>
  <si>
    <t>-957114600</t>
  </si>
  <si>
    <t>713</t>
  </si>
  <si>
    <t>Izolace tepelné</t>
  </si>
  <si>
    <t>713110811</t>
  </si>
  <si>
    <t>Odstranění tepelné izolace stropů volně kladené z vláknitých materiálů suchých tl do 100 mm</t>
  </si>
  <si>
    <t>251737687</t>
  </si>
  <si>
    <t>762521811</t>
  </si>
  <si>
    <t>Demontáž podlah bez polštářů z prken tloušťky do 32 mm</t>
  </si>
  <si>
    <t>1929953386</t>
  </si>
  <si>
    <t>762822820</t>
  </si>
  <si>
    <t>Demontáž stropních trámů z hraněného řeziva průřezové plochy do 288 cm2</t>
  </si>
  <si>
    <t>-704901316</t>
  </si>
  <si>
    <t>762841812</t>
  </si>
  <si>
    <t>Demontáž podbíjení obkladů stropů a střech sklonu do 60° z hrubých prken s omítkou</t>
  </si>
  <si>
    <t>1400156505</t>
  </si>
  <si>
    <t>763</t>
  </si>
  <si>
    <t>Konstrukce suché výstavby</t>
  </si>
  <si>
    <t>763231821</t>
  </si>
  <si>
    <t>Demontáž sádrovláknitého podhledu s nosnou konstrukcí z ocelových profilů opláštění jednoduché</t>
  </si>
  <si>
    <t>-75224185</t>
  </si>
  <si>
    <t>-1352239198</t>
  </si>
  <si>
    <t>767996701</t>
  </si>
  <si>
    <t>Demontáž atypických zámečnických konstrukcí řezáním hmotnosti jednotlivých dílů do 50 kg</t>
  </si>
  <si>
    <t>kg</t>
  </si>
  <si>
    <t>1275104197</t>
  </si>
  <si>
    <t>2100426009</t>
  </si>
  <si>
    <t>-683911160</t>
  </si>
  <si>
    <t>643-04 - stavební práce 1.pp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</si>
  <si>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</si>
  <si>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</si>
  <si>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</si>
  <si>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 Úpravy povrchů, podlahy a osazování výplní</t>
  </si>
  <si>
    <t xml:space="preserve">    9 - Ostatní konstrukce a práce-bourání</t>
  </si>
  <si>
    <t xml:space="preserve">    998 - Přesun hmot</t>
  </si>
  <si>
    <t xml:space="preserve">    711 - Izolace proti vodě, vlhkosti a plynům</t>
  </si>
  <si>
    <t xml:space="preserve">    777 - Podlahy lité</t>
  </si>
  <si>
    <t xml:space="preserve">    784 - Dokončovací práce - malby a tapety</t>
  </si>
  <si>
    <t>133212012</t>
  </si>
  <si>
    <t>Hloubení šachet v hornině třídy těžitelnosti I, skupiny 3, plocha výkopu do 20 m2 ručně</t>
  </si>
  <si>
    <t>1166261816</t>
  </si>
  <si>
    <t>-417231704</t>
  </si>
  <si>
    <t>Zakládání</t>
  </si>
  <si>
    <t>271532212</t>
  </si>
  <si>
    <t>Podsyp pod základové konstrukce se zhutněním z hrubého kameniva frakce 16 až 32 mm</t>
  </si>
  <si>
    <t>-1362430716</t>
  </si>
  <si>
    <t>273321211</t>
  </si>
  <si>
    <t>Základové desky ze ŽB bez zvýšených nároků na prostředí tř. C 12/15</t>
  </si>
  <si>
    <t>1239609522</t>
  </si>
  <si>
    <t>273321411</t>
  </si>
  <si>
    <t>Základové desky ze ŽB bez zvýšených nároků na prostředí tř. C 20/25</t>
  </si>
  <si>
    <t>391859364</t>
  </si>
  <si>
    <t>273321511</t>
  </si>
  <si>
    <t>Základové desky ze ŽB bez zvýšených nároků na prostředí tř. C 25/30</t>
  </si>
  <si>
    <t>-965838787</t>
  </si>
  <si>
    <t>273351121</t>
  </si>
  <si>
    <t>Zřízení bednění základových desek</t>
  </si>
  <si>
    <t>1340222317</t>
  </si>
  <si>
    <t>273351122</t>
  </si>
  <si>
    <t>Odstranění bednění základových desek</t>
  </si>
  <si>
    <t>-381782543</t>
  </si>
  <si>
    <t>273361821</t>
  </si>
  <si>
    <t>Výztuž základových desek betonářskou ocelí 10 505 (R)</t>
  </si>
  <si>
    <t>-1357821726</t>
  </si>
  <si>
    <t>273362021</t>
  </si>
  <si>
    <t>Výztuž základových desek svařovanými sítěmi Kari</t>
  </si>
  <si>
    <t>-1535417954</t>
  </si>
  <si>
    <t>275321511</t>
  </si>
  <si>
    <t>Základové patky ze ŽB bez zvýšených nároků na prostředí tř. C 25/30</t>
  </si>
  <si>
    <t>-225887016</t>
  </si>
  <si>
    <t>275351121</t>
  </si>
  <si>
    <t>Zřízení bednění základových patek</t>
  </si>
  <si>
    <t>-1220865063</t>
  </si>
  <si>
    <t>275351122</t>
  </si>
  <si>
    <t>Odstranění bednění základových patek</t>
  </si>
  <si>
    <t>-1268404214</t>
  </si>
  <si>
    <t>275361821</t>
  </si>
  <si>
    <t>Výztuž základových patek betonářskou ocelí 10 505 (R)</t>
  </si>
  <si>
    <t>-1467335194</t>
  </si>
  <si>
    <t>279113133</t>
  </si>
  <si>
    <t>Základová zeď tl do 250 mm z tvárnic ztraceného bednění včetně výplně z betonu tř. C 16/20</t>
  </si>
  <si>
    <t>1116856950</t>
  </si>
  <si>
    <t>279232513</t>
  </si>
  <si>
    <t>Postupná podezdívka základového zdiva cihlami betonovými na MC</t>
  </si>
  <si>
    <t>2099076376</t>
  </si>
  <si>
    <t>Svislé a kompletní konstrukce</t>
  </si>
  <si>
    <t>310239211</t>
  </si>
  <si>
    <t>Zazdívka otvorů pl do 4 m2 ve zdivu nadzákladovém cihlami pálenými na MVC</t>
  </si>
  <si>
    <t>-2056454523</t>
  </si>
  <si>
    <t>317944321</t>
  </si>
  <si>
    <t>Válcované nosníky do č.12 dodatečně osazované do připravených otvorů</t>
  </si>
  <si>
    <t>-1362654427</t>
  </si>
  <si>
    <t>330321610</t>
  </si>
  <si>
    <t>Sloupy nebo pilíře ze ŽB tř. C 30/37 bez výztuže</t>
  </si>
  <si>
    <t>65733950</t>
  </si>
  <si>
    <t>82</t>
  </si>
  <si>
    <t>331351115</t>
  </si>
  <si>
    <t>Zřízení bednění čtyřúhelníkových sloupů v do 4 m průřezu do 0,08 m2</t>
  </si>
  <si>
    <t>-1444191146</t>
  </si>
  <si>
    <t>83</t>
  </si>
  <si>
    <t>331351116</t>
  </si>
  <si>
    <t>Odstranění bednění čtyřúhelníkových sloupů v do 4 m průřezu do 0,08 m2</t>
  </si>
  <si>
    <t>-1466814555</t>
  </si>
  <si>
    <t>84</t>
  </si>
  <si>
    <t>331361821</t>
  </si>
  <si>
    <t>Výztuž sloupů hranatých betonářskou ocelí 10 505</t>
  </si>
  <si>
    <t>-1699000827</t>
  </si>
  <si>
    <t>341321410</t>
  </si>
  <si>
    <t>Stěny nosné ze ŽB tř. C 25/30</t>
  </si>
  <si>
    <t>-147862553</t>
  </si>
  <si>
    <t>341351111</t>
  </si>
  <si>
    <t>Zřízení oboustranného bednění nosných stěn</t>
  </si>
  <si>
    <t>1168334973</t>
  </si>
  <si>
    <t>341351112</t>
  </si>
  <si>
    <t>Odstranění oboustranného bednění nosných stěn</t>
  </si>
  <si>
    <t>239664531</t>
  </si>
  <si>
    <t>341361821</t>
  </si>
  <si>
    <t>Výztuž stěn betonářskou ocelí 10 505</t>
  </si>
  <si>
    <t>-1828231062</t>
  </si>
  <si>
    <t>346244381</t>
  </si>
  <si>
    <t>Plentování jednostranné v do 200 mm válcovaných nosníků cihlami</t>
  </si>
  <si>
    <t>372541311</t>
  </si>
  <si>
    <t>Vodorovné konstrukce</t>
  </si>
  <si>
    <t>411321313</t>
  </si>
  <si>
    <t>Stropy deskové ze ŽB tř. C 16/20</t>
  </si>
  <si>
    <t>-1026298111</t>
  </si>
  <si>
    <t>411321616</t>
  </si>
  <si>
    <t>Stropy deskové ze ŽB tř. C 30/37</t>
  </si>
  <si>
    <t>-1830039006</t>
  </si>
  <si>
    <t>411351011</t>
  </si>
  <si>
    <t>Zřízení bednění stropů deskových tl do 25 cm bez podpěrné kce</t>
  </si>
  <si>
    <t>-556617001</t>
  </si>
  <si>
    <t>411351012</t>
  </si>
  <si>
    <t>Odstranění bednění stropů deskových tl do 25 cm bez podpěrné kce</t>
  </si>
  <si>
    <t>-40921656</t>
  </si>
  <si>
    <t>411351021</t>
  </si>
  <si>
    <t>Zřízení bednění stropů deskových tl do 50 cm bez podpěrné kce</t>
  </si>
  <si>
    <t>655501052</t>
  </si>
  <si>
    <t>411351022</t>
  </si>
  <si>
    <t>Odstranění bednění stropů deskových tl do 50 cm bez podpěrné kce</t>
  </si>
  <si>
    <t>298359845</t>
  </si>
  <si>
    <t>411354214</t>
  </si>
  <si>
    <t>Bednění stropů ztracené z hraněných trapézových vln v 60 mm plech lesklý tl 0,88 mm</t>
  </si>
  <si>
    <t>-1029940062</t>
  </si>
  <si>
    <t>411361821</t>
  </si>
  <si>
    <t>Výztuž stropů betonářskou ocelí 10 505</t>
  </si>
  <si>
    <t>-921425167</t>
  </si>
  <si>
    <t>411362021</t>
  </si>
  <si>
    <t>Výztuž stropů svařovanými sítěmi Kari</t>
  </si>
  <si>
    <t>1288689426</t>
  </si>
  <si>
    <t>413232211</t>
  </si>
  <si>
    <t>Zazdívka zhlaví válcovaných nosníků v do 150 mm</t>
  </si>
  <si>
    <t>792676014</t>
  </si>
  <si>
    <t xml:space="preserve"> Úpravy povrchů, podlahy a osazování výplní</t>
  </si>
  <si>
    <t>612131101</t>
  </si>
  <si>
    <t>Cementový postřik vnitřních stěn nanášený celoplošně ručně</t>
  </si>
  <si>
    <t>879525613</t>
  </si>
  <si>
    <t>612321141</t>
  </si>
  <si>
    <t>Vápenocementová omítka štuková dvouvrstvá vnitřních stěn nanášená ručně</t>
  </si>
  <si>
    <t>1491770510</t>
  </si>
  <si>
    <t>612821012</t>
  </si>
  <si>
    <t>Vnitřní sanační štuková omítka pro vlhké a zasolené zdivo prováděná ručně</t>
  </si>
  <si>
    <t>496912468</t>
  </si>
  <si>
    <t>631311116</t>
  </si>
  <si>
    <t>Mazanina tl do 80 mm z betonu prostého bez zvýšených nároků na prostředí tř. C 25/30</t>
  </si>
  <si>
    <t>688191859</t>
  </si>
  <si>
    <t>631311125</t>
  </si>
  <si>
    <t>Mazanina tl do 120 mm z betonu prostého bez zvýšených nároků na prostředí tř. C 20/25</t>
  </si>
  <si>
    <t>-1830162223</t>
  </si>
  <si>
    <t>631319012</t>
  </si>
  <si>
    <t>Příplatek k mazanině tl do 120 mm za přehlazení povrchu</t>
  </si>
  <si>
    <t>6152917</t>
  </si>
  <si>
    <t>631319173</t>
  </si>
  <si>
    <t>Příplatek k mazanině tl do 120 mm za stržení povrchu spodní vrstvy před vložením výztuže</t>
  </si>
  <si>
    <t>2139564157</t>
  </si>
  <si>
    <t>632481213</t>
  </si>
  <si>
    <t>Separační vrstva z PE fólie Jutafol N 110 Standard</t>
  </si>
  <si>
    <t>1972543007</t>
  </si>
  <si>
    <t>Ostatní konstrukce a práce-bourání</t>
  </si>
  <si>
    <t>9001</t>
  </si>
  <si>
    <t>Rozkrytí stávající kanálu dl.1100mm vč likvidace suti</t>
  </si>
  <si>
    <t>-854329709</t>
  </si>
  <si>
    <t>9002</t>
  </si>
  <si>
    <t>D+M lehkého ocelového poklopu 600x600mm</t>
  </si>
  <si>
    <t>-1954125563</t>
  </si>
  <si>
    <t>85</t>
  </si>
  <si>
    <t>919735122</t>
  </si>
  <si>
    <t>Řezání stávajícího betonového krytu hl do 100 mm</t>
  </si>
  <si>
    <t>-1429989445</t>
  </si>
  <si>
    <t>Lešení pomocné pro objekty pozemních staveb s lešeňovou podlahou v do 3,5 m zatížení do 150 kg/m2</t>
  </si>
  <si>
    <t>-1416730299</t>
  </si>
  <si>
    <t>-1914139593</t>
  </si>
  <si>
    <t>973031325</t>
  </si>
  <si>
    <t>Vysekání kapes ve zdivu cihelném na MV nebo MVC pl do 0,10 m2 hl do 300 mm</t>
  </si>
  <si>
    <t>-1993940184</t>
  </si>
  <si>
    <t>973031812</t>
  </si>
  <si>
    <t>Vysekání kapes ve zdivu cihelném na MV nebo MVC pro zavázání příček tl do 100 mm</t>
  </si>
  <si>
    <t>1136197242</t>
  </si>
  <si>
    <t>974031664</t>
  </si>
  <si>
    <t>Vysekání rýh ve zdivu cihelném pro vtahování nosníků hl do 150 mm v do 150 mm</t>
  </si>
  <si>
    <t>1152279901</t>
  </si>
  <si>
    <t>998</t>
  </si>
  <si>
    <t>Přesun hmot</t>
  </si>
  <si>
    <t>998011001</t>
  </si>
  <si>
    <t>Přesun hmot pro budovy zděné v do 6 m</t>
  </si>
  <si>
    <t>-708515674</t>
  </si>
  <si>
    <t>711</t>
  </si>
  <si>
    <t>Izolace proti vodě, vlhkosti a plynům</t>
  </si>
  <si>
    <t>711111001</t>
  </si>
  <si>
    <t>Provedení izolace proti zemní vlhkosti vodorovné za studena nátěrem penetračním</t>
  </si>
  <si>
    <t>-328307300</t>
  </si>
  <si>
    <t>M</t>
  </si>
  <si>
    <t>111631500</t>
  </si>
  <si>
    <t>lak asfaltový ALP/9 (MJ t) bal 9 kg</t>
  </si>
  <si>
    <t>-487702821</t>
  </si>
  <si>
    <t>711112001</t>
  </si>
  <si>
    <t>Provedení izolace proti zemní vlhkosti svislé za studena nátěrem penetračním</t>
  </si>
  <si>
    <t>1570221964</t>
  </si>
  <si>
    <t>711141559</t>
  </si>
  <si>
    <t>Provedení izolace proti zemní vlhkosti pásy přitavením vodorovné NAIP</t>
  </si>
  <si>
    <t>819509490</t>
  </si>
  <si>
    <t>628331590</t>
  </si>
  <si>
    <t xml:space="preserve">pás těžký asfaltovaný SKLODEK 40 MINERAL  </t>
  </si>
  <si>
    <t>25934084</t>
  </si>
  <si>
    <t>62811120</t>
  </si>
  <si>
    <t>pás asfaltovaný bez krycí vrstvy A330 H</t>
  </si>
  <si>
    <t>1267066853</t>
  </si>
  <si>
    <t>711142559</t>
  </si>
  <si>
    <t>Provedení izolace proti zemní vlhkosti pásy přitavením svislé NAIP</t>
  </si>
  <si>
    <t>-797830396</t>
  </si>
  <si>
    <t>998711201</t>
  </si>
  <si>
    <t>Přesun hmot procentní pro izolace proti vodě, vlhkosti a plynům v objektech v do 6 m</t>
  </si>
  <si>
    <t>%</t>
  </si>
  <si>
    <t>-2103290007</t>
  </si>
  <si>
    <t>713131151</t>
  </si>
  <si>
    <t>Montáž izolace tepelné stěn a základů volně vloženými rohožemi, pásy, dílci, deskami 1 vrstva</t>
  </si>
  <si>
    <t>1141087414</t>
  </si>
  <si>
    <t>28375914</t>
  </si>
  <si>
    <t>deska EPS 150 do plochých střech a podlah λ=0,035 tl 100mm</t>
  </si>
  <si>
    <t>359668254</t>
  </si>
  <si>
    <t>998713101</t>
  </si>
  <si>
    <t>Přesun hmot tonážní pro izolace tepelné v objektech v do 6 m</t>
  </si>
  <si>
    <t>-1593440885</t>
  </si>
  <si>
    <t>76701</t>
  </si>
  <si>
    <t xml:space="preserve">D+M kového žebříku dl.4m , kotveno do zdiva + nátěr </t>
  </si>
  <si>
    <t>-246498894</t>
  </si>
  <si>
    <t>777</t>
  </si>
  <si>
    <t>Podlahy lité</t>
  </si>
  <si>
    <t>777611141</t>
  </si>
  <si>
    <t>Krycí epoxidový chemicky odolný nátěr podlahy- olejivzdorný</t>
  </si>
  <si>
    <t>-752886850</t>
  </si>
  <si>
    <t>47</t>
  </si>
  <si>
    <t>777615217</t>
  </si>
  <si>
    <t>Nátěry epoxidové podlah betonových dvojnásobné např. Glasfix TOP 2K EPV šedá 7046</t>
  </si>
  <si>
    <t>-1784770601</t>
  </si>
  <si>
    <t>998777101</t>
  </si>
  <si>
    <t>Přesun hmot tonážní pro podlahy lité v objektech v do 6 m</t>
  </si>
  <si>
    <t>-2027359016</t>
  </si>
  <si>
    <t>784</t>
  </si>
  <si>
    <t>Dokončovací práce - malby a tapety</t>
  </si>
  <si>
    <t>784111011</t>
  </si>
  <si>
    <t>Obroušení podkladu omítnutého v místnostech výšky do 3,80 m</t>
  </si>
  <si>
    <t>-1720423609</t>
  </si>
  <si>
    <t>784111013</t>
  </si>
  <si>
    <t>Obroušení podkladu omítnutého v místnostech výšky do 5,00 m</t>
  </si>
  <si>
    <t>1111443997</t>
  </si>
  <si>
    <t>784181101</t>
  </si>
  <si>
    <t>Základní akrylátová jednonásobná penetrace podkladu v místnostech výšky do 3,80m</t>
  </si>
  <si>
    <t>-1488373018</t>
  </si>
  <si>
    <t>784181103</t>
  </si>
  <si>
    <t>Základní akrylátová jednonásobná penetrace podkladu v místnostech výšky do 5,00m</t>
  </si>
  <si>
    <t>921616449</t>
  </si>
  <si>
    <t>784221101</t>
  </si>
  <si>
    <t>Dvojnásobné bílé malby ze směsí za sucha dobře otěruvzdorných v místnostech do 3,80 m</t>
  </si>
  <si>
    <t>-1291565800</t>
  </si>
  <si>
    <t>784221103</t>
  </si>
  <si>
    <t>Dvojnásobné bílé malby  ze směsí za sucha dobře otěruvzdorných v místnostech do 5,00 m</t>
  </si>
  <si>
    <t>1543394851</t>
  </si>
  <si>
    <t>643-05 - stavební práce 1.np</t>
  </si>
  <si>
    <t xml:space="preserve">    773 - Podlahy z litého teraca</t>
  </si>
  <si>
    <t xml:space="preserve">    783 - Dokončovací práce - nátěry</t>
  </si>
  <si>
    <t xml:space="preserve">    784 -  Dokončovací práce</t>
  </si>
  <si>
    <t>443963370</t>
  </si>
  <si>
    <t>477139706</t>
  </si>
  <si>
    <t>890199972</t>
  </si>
  <si>
    <t>310238211</t>
  </si>
  <si>
    <t>Zazdívka otvorů pl do 1 m2 ve zdivu nadzákladovém cihlami pálenými na MVC</t>
  </si>
  <si>
    <t>-939853011</t>
  </si>
  <si>
    <t>310278842</t>
  </si>
  <si>
    <t xml:space="preserve">Zazdívka otvorů pl do 1 m2 ve zdivu nadzákladovém z nepálených tvárnic  </t>
  </si>
  <si>
    <t>672969302</t>
  </si>
  <si>
    <t>1244094746</t>
  </si>
  <si>
    <t>319202113</t>
  </si>
  <si>
    <t>Dodatečná izolace zdiva tl do 450 mm nízkotlakou injektáží silikonovou mikroemulzí</t>
  </si>
  <si>
    <t>-2095703317</t>
  </si>
  <si>
    <t>319202114</t>
  </si>
  <si>
    <t>Dodatečná izolace zdiva tl do 600 mm nízkotlakou injektáží silikonovou mikroemulzí</t>
  </si>
  <si>
    <t>-435538035</t>
  </si>
  <si>
    <t>266</t>
  </si>
  <si>
    <t>1129566862</t>
  </si>
  <si>
    <t>267</t>
  </si>
  <si>
    <t>-900778345</t>
  </si>
  <si>
    <t>268</t>
  </si>
  <si>
    <t>303665985</t>
  </si>
  <si>
    <t>270</t>
  </si>
  <si>
    <t>-876216319</t>
  </si>
  <si>
    <t>198</t>
  </si>
  <si>
    <t>-25361692</t>
  </si>
  <si>
    <t>199</t>
  </si>
  <si>
    <t>-1421516120</t>
  </si>
  <si>
    <t>200</t>
  </si>
  <si>
    <t>1409311735</t>
  </si>
  <si>
    <t>201</t>
  </si>
  <si>
    <t>1858693599</t>
  </si>
  <si>
    <t>271</t>
  </si>
  <si>
    <t>341362021</t>
  </si>
  <si>
    <t>Výztuž stěn svařovanými sítěmi Kari</t>
  </si>
  <si>
    <t>650968125</t>
  </si>
  <si>
    <t>342244231.WNR</t>
  </si>
  <si>
    <t>Příčka z cihel Porotherm 8 Profi Dryfix P10 na zdicí PUR pěnu tloušťky 80 mm</t>
  </si>
  <si>
    <t>340370682</t>
  </si>
  <si>
    <t>342244241.WNR</t>
  </si>
  <si>
    <t>Příčka z cihel Porotherm 11,5 Profi Dryfix P10 na zdicí PUR pěnu tloušťky 115 mm</t>
  </si>
  <si>
    <t>-1771240094</t>
  </si>
  <si>
    <t>-963579182</t>
  </si>
  <si>
    <t>183</t>
  </si>
  <si>
    <t>-1606599479</t>
  </si>
  <si>
    <t>184</t>
  </si>
  <si>
    <t>1835352890</t>
  </si>
  <si>
    <t>185</t>
  </si>
  <si>
    <t>-1593951952</t>
  </si>
  <si>
    <t>186</t>
  </si>
  <si>
    <t>-809507796</t>
  </si>
  <si>
    <t>187</t>
  </si>
  <si>
    <t>577329267</t>
  </si>
  <si>
    <t>189</t>
  </si>
  <si>
    <t>-231284094</t>
  </si>
  <si>
    <t>-655522107</t>
  </si>
  <si>
    <t>177</t>
  </si>
  <si>
    <t>413321616</t>
  </si>
  <si>
    <t>Nosníky ze ŽB tř. C 30/37</t>
  </si>
  <si>
    <t>2130284495</t>
  </si>
  <si>
    <t>179</t>
  </si>
  <si>
    <t>413351111</t>
  </si>
  <si>
    <t>Zřízení bednění nosníků a průvlaků bez podpěrné kce výšky do 100 cm</t>
  </si>
  <si>
    <t>-1143671948</t>
  </si>
  <si>
    <t>180</t>
  </si>
  <si>
    <t>413351112</t>
  </si>
  <si>
    <t>Odstranění bednění nosníků a průvlaků bez podpěrné kce výšky do 100 cm</t>
  </si>
  <si>
    <t>1981587844</t>
  </si>
  <si>
    <t>181</t>
  </si>
  <si>
    <t>413352111</t>
  </si>
  <si>
    <t>Zřízení podpěrné konstrukce nosníků výšky podepření do 4 m pro nosník výšky do 100 cm</t>
  </si>
  <si>
    <t>1424051271</t>
  </si>
  <si>
    <t>182</t>
  </si>
  <si>
    <t>413352112</t>
  </si>
  <si>
    <t>Odstranění podpěrné konstrukce nosníků výšky podepření do 4 m pro nosník výšky do 100 cm</t>
  </si>
  <si>
    <t>196727580</t>
  </si>
  <si>
    <t>178</t>
  </si>
  <si>
    <t>413361821</t>
  </si>
  <si>
    <t>Výztuž nosníků, volných trámů nebo průvlaků volných trámů betonářskou ocelí 10 505</t>
  </si>
  <si>
    <t>-527791587</t>
  </si>
  <si>
    <t>413941121</t>
  </si>
  <si>
    <t>Osazování ocelových válcovaných nosníků stropů I, IE, U, UE nebo L do č.12</t>
  </si>
  <si>
    <t>-1785828395</t>
  </si>
  <si>
    <t>13011064</t>
  </si>
  <si>
    <t>úhelník ocelový rovnostranný jakost 11 375 50x50x4mm</t>
  </si>
  <si>
    <t>53400685</t>
  </si>
  <si>
    <t>13010744</t>
  </si>
  <si>
    <t>ocel profilová IPE 120 jakost 11 375</t>
  </si>
  <si>
    <t>1448513498</t>
  </si>
  <si>
    <t>165</t>
  </si>
  <si>
    <t>4289789</t>
  </si>
  <si>
    <t>Nabetonávka schodišťového stupně odpončinkového schodiště prokotveno se schodišťovou ŽB deskou</t>
  </si>
  <si>
    <t>1103079336</t>
  </si>
  <si>
    <t>191</t>
  </si>
  <si>
    <t>430321616</t>
  </si>
  <si>
    <t>Schodišťová konstrukce a rampa ze ŽB tř. C 30/37</t>
  </si>
  <si>
    <t>2067829672</t>
  </si>
  <si>
    <t>192</t>
  </si>
  <si>
    <t>430361821</t>
  </si>
  <si>
    <t>Výztuž schodišťové konstrukce a rampy betonářskou ocelí 10 505</t>
  </si>
  <si>
    <t>-1579062811</t>
  </si>
  <si>
    <t>269</t>
  </si>
  <si>
    <t>430362021</t>
  </si>
  <si>
    <t>Výztuž schodišťové konstrukce a rampy svařovanými sítěmi Kari</t>
  </si>
  <si>
    <t>1061500314</t>
  </si>
  <si>
    <t>193</t>
  </si>
  <si>
    <t>431351121</t>
  </si>
  <si>
    <t>Zřízení bednění podest schodišť a ramp přímočarých v do 4 m</t>
  </si>
  <si>
    <t>1611435541</t>
  </si>
  <si>
    <t>194</t>
  </si>
  <si>
    <t>431351122</t>
  </si>
  <si>
    <t>Odstranění bednění podest schodišť a ramp přímočarých v do 4 m</t>
  </si>
  <si>
    <t>-145639718</t>
  </si>
  <si>
    <t>195</t>
  </si>
  <si>
    <t>433351131</t>
  </si>
  <si>
    <t>Zřízení bednění schodnic přímočarých schodišť v do 4 m</t>
  </si>
  <si>
    <t>573440725</t>
  </si>
  <si>
    <t>196</t>
  </si>
  <si>
    <t>433351132</t>
  </si>
  <si>
    <t>Odstranění bednění schodnic přímočarých schodišť v do 4 m</t>
  </si>
  <si>
    <t>-580453127</t>
  </si>
  <si>
    <t>226</t>
  </si>
  <si>
    <t>71101</t>
  </si>
  <si>
    <t>Dobetonování odbourané stěny pod hledištěm</t>
  </si>
  <si>
    <t>-521398332</t>
  </si>
  <si>
    <t>265</t>
  </si>
  <si>
    <t>71102</t>
  </si>
  <si>
    <t>Doplění nadpraží polystyrenem</t>
  </si>
  <si>
    <t>1318080041</t>
  </si>
  <si>
    <t>272</t>
  </si>
  <si>
    <t>71103</t>
  </si>
  <si>
    <t>Příplatek za zaoblení hran schodiště</t>
  </si>
  <si>
    <t>1703259425</t>
  </si>
  <si>
    <t>170</t>
  </si>
  <si>
    <t>611111001</t>
  </si>
  <si>
    <t>Ubroušení výstupků betonu vnitřních neomítaných stropů po odbednění</t>
  </si>
  <si>
    <t>-742324682</t>
  </si>
  <si>
    <t>611131121</t>
  </si>
  <si>
    <t>Penetrační disperzní nátěr SOKRAT vnitřních stropů nanášený ručně</t>
  </si>
  <si>
    <t>-1685320440</t>
  </si>
  <si>
    <t>611142001</t>
  </si>
  <si>
    <t>Potažení vnitřních stropů sklovláknitým pletivem vtlačeným do tenkovrstvé hmoty</t>
  </si>
  <si>
    <t>-318062014</t>
  </si>
  <si>
    <t>168</t>
  </si>
  <si>
    <t>611311131</t>
  </si>
  <si>
    <t>Potažení vnitřních rovných stropů vápenným štukem tloušťky do 3 mm</t>
  </si>
  <si>
    <t>2147162836</t>
  </si>
  <si>
    <t>-765010589</t>
  </si>
  <si>
    <t>612131121</t>
  </si>
  <si>
    <t>Penetrační disperzní nátěr SOKRAT vnitřních stěn nanášený ručně</t>
  </si>
  <si>
    <t>1586772856</t>
  </si>
  <si>
    <t>612142001</t>
  </si>
  <si>
    <t>Potažení vnitřních stěn sklovláknitým pletivem vtlačeným do tenkovrstvé hmoty</t>
  </si>
  <si>
    <t>-210189745</t>
  </si>
  <si>
    <t>111</t>
  </si>
  <si>
    <t>612311131</t>
  </si>
  <si>
    <t>Potažení vnitřních stěn vápenným štukem tloušťky do 3 mm</t>
  </si>
  <si>
    <t>594466845</t>
  </si>
  <si>
    <t>612321111</t>
  </si>
  <si>
    <t>Vápenocementová omítka hrubá jednovrstvá zatřená vnitřních stěn nanášená ručně</t>
  </si>
  <si>
    <t>-2057043292</t>
  </si>
  <si>
    <t>612321121</t>
  </si>
  <si>
    <t>Vápenocementová omítka hladká jednovrstvá vnitřních stěn nanášená ručně</t>
  </si>
  <si>
    <t>-1512102694</t>
  </si>
  <si>
    <t>-437682278</t>
  </si>
  <si>
    <t>103</t>
  </si>
  <si>
    <t>612325302</t>
  </si>
  <si>
    <t>Vápenocementová štuková omítka ostění nebo nadpraží</t>
  </si>
  <si>
    <t>891062427</t>
  </si>
  <si>
    <t>166</t>
  </si>
  <si>
    <t>619991011</t>
  </si>
  <si>
    <t>Obalení konstrukcí a prvků fólií přilepenou lepící páskou</t>
  </si>
  <si>
    <t>-221968769</t>
  </si>
  <si>
    <t>1428435267</t>
  </si>
  <si>
    <t>211</t>
  </si>
  <si>
    <t>631311214</t>
  </si>
  <si>
    <t>Mazanina tl do 80 mm z betonu prostého s plastifikátorem tř. C 25/30</t>
  </si>
  <si>
    <t>1528073830</t>
  </si>
  <si>
    <t>631319011</t>
  </si>
  <si>
    <t>Příplatek k mazanině tl do 80 mm za přehlazení povrchu</t>
  </si>
  <si>
    <t>-585101560</t>
  </si>
  <si>
    <t>213</t>
  </si>
  <si>
    <t>631319171</t>
  </si>
  <si>
    <t>Příplatek k mazanině tl do 80 mm za stržení povrchu spodní vrstvy před vložením výztuže</t>
  </si>
  <si>
    <t>1742342562</t>
  </si>
  <si>
    <t>214</t>
  </si>
  <si>
    <t>631362021</t>
  </si>
  <si>
    <t>Výztuž mazanin svařovanými sítěmi Kari</t>
  </si>
  <si>
    <t>-945010289</t>
  </si>
  <si>
    <t>215</t>
  </si>
  <si>
    <t>632450123</t>
  </si>
  <si>
    <t>Vyrovnávací cementový potěr tl do 40 mm ze suchých směsí provedený v pásu</t>
  </si>
  <si>
    <t>-769776564</t>
  </si>
  <si>
    <t>631311116/R</t>
  </si>
  <si>
    <t>Příplatek k mazanině za přísadu plastifikátor</t>
  </si>
  <si>
    <t>-420785687</t>
  </si>
  <si>
    <t>-2029638178</t>
  </si>
  <si>
    <t>153</t>
  </si>
  <si>
    <t>633811111</t>
  </si>
  <si>
    <t>Broušení nerovností betonových podlah do 2 mm - stržení šlemu</t>
  </si>
  <si>
    <t>286306629</t>
  </si>
  <si>
    <t>634112123</t>
  </si>
  <si>
    <t>Obvodová dilatace podlahovým páskem s fólií v 80 mm š 5 mm mezi stěnou a samonivelačním potěrem</t>
  </si>
  <si>
    <t>-1222101283</t>
  </si>
  <si>
    <t>63411999</t>
  </si>
  <si>
    <t>Celoplošné vyrovnání podkladu stěrkou např. Solo Cret 15</t>
  </si>
  <si>
    <t>-39948836</t>
  </si>
  <si>
    <t>253</t>
  </si>
  <si>
    <t>9000</t>
  </si>
  <si>
    <t>Zřízení prostupů stěnou do  0,09m2</t>
  </si>
  <si>
    <t>-1061989705</t>
  </si>
  <si>
    <t>254</t>
  </si>
  <si>
    <t>9000-</t>
  </si>
  <si>
    <t>Zřízení prostupů stropem do  0,09m2</t>
  </si>
  <si>
    <t>-2104743059</t>
  </si>
  <si>
    <t>255</t>
  </si>
  <si>
    <t>9000.</t>
  </si>
  <si>
    <t>Zřízení prostupů stěnou do  0,18m2</t>
  </si>
  <si>
    <t>-1809136243</t>
  </si>
  <si>
    <t>256</t>
  </si>
  <si>
    <t>9000..</t>
  </si>
  <si>
    <t>Zřízení prostupů stropem do  0,18m2</t>
  </si>
  <si>
    <t>-1240256898</t>
  </si>
  <si>
    <t>257</t>
  </si>
  <si>
    <t>9000b</t>
  </si>
  <si>
    <t>Zřízení svislých drážek</t>
  </si>
  <si>
    <t>1150076313</t>
  </si>
  <si>
    <t>155</t>
  </si>
  <si>
    <t>D+M sejfu SS 5 MČ.103</t>
  </si>
  <si>
    <t>2135839831</t>
  </si>
  <si>
    <t>149</t>
  </si>
  <si>
    <t>-1632065417</t>
  </si>
  <si>
    <t>150</t>
  </si>
  <si>
    <t>943211211</t>
  </si>
  <si>
    <t>Příplatek k lešení prostorovému rámovému lehkému s podlahami v do 10 m za první a ZKD den použití</t>
  </si>
  <si>
    <t>897178254</t>
  </si>
  <si>
    <t>151</t>
  </si>
  <si>
    <t>943211811</t>
  </si>
  <si>
    <t>Demontáž lešení prostorového rámového lehkého s podlahami zatížení do 200 kg/m2 v do 10 m</t>
  </si>
  <si>
    <t>54314861</t>
  </si>
  <si>
    <t>152</t>
  </si>
  <si>
    <t>-526669334</t>
  </si>
  <si>
    <t>259</t>
  </si>
  <si>
    <t>953943211</t>
  </si>
  <si>
    <t>Osazování hasicího přístroje</t>
  </si>
  <si>
    <t>-638176064</t>
  </si>
  <si>
    <t>260</t>
  </si>
  <si>
    <t>44932114</t>
  </si>
  <si>
    <t>přístroj hasicí ruční práškový PG 6 21A, 183B</t>
  </si>
  <si>
    <t>737862073</t>
  </si>
  <si>
    <t>261</t>
  </si>
  <si>
    <t>953943211/R</t>
  </si>
  <si>
    <t>D+M výstražných a bezpečnostní tabulek na celý objekt</t>
  </si>
  <si>
    <t>-2048914108</t>
  </si>
  <si>
    <t>965046111</t>
  </si>
  <si>
    <t>Broušení stávajících betonových podlah úběr do 3 mm</t>
  </si>
  <si>
    <t>-1943512659</t>
  </si>
  <si>
    <t>197</t>
  </si>
  <si>
    <t>-1244923422</t>
  </si>
  <si>
    <t>188</t>
  </si>
  <si>
    <t>973031335</t>
  </si>
  <si>
    <t>Vysekání kapes ve zdivu cihelném na MV nebo MVC pl do 0,16 m2 hl do 300 mm</t>
  </si>
  <si>
    <t>2057476591</t>
  </si>
  <si>
    <t>190</t>
  </si>
  <si>
    <t>-1534248158</t>
  </si>
  <si>
    <t>973032864</t>
  </si>
  <si>
    <t>Vysekání kapes ve zdivu z dutých cihel nebo tvárnic pro zavázání příček nebo zdí tl do 300 mm</t>
  </si>
  <si>
    <t>-520855362</t>
  </si>
  <si>
    <t>279</t>
  </si>
  <si>
    <t>985311311</t>
  </si>
  <si>
    <t>Reprofilace rubu kleneb a podlah cementovými sanačními maltami tl 10 mm</t>
  </si>
  <si>
    <t>-1737229693</t>
  </si>
  <si>
    <t>278</t>
  </si>
  <si>
    <t>985441113.HLX</t>
  </si>
  <si>
    <t>Přídavná šroubovitá nerezová výztuž 1 táhlo D 8 mm v drážce v cihelném zdivu hl do 70 mm</t>
  </si>
  <si>
    <t>-956966173</t>
  </si>
  <si>
    <t>462804839</t>
  </si>
  <si>
    <t>611896969</t>
  </si>
  <si>
    <t>-1423164101</t>
  </si>
  <si>
    <t>1301132436</t>
  </si>
  <si>
    <t>-92243593</t>
  </si>
  <si>
    <t>-577276393</t>
  </si>
  <si>
    <t>628111209</t>
  </si>
  <si>
    <t>pás asfaltovaný Paraelast AL + V40</t>
  </si>
  <si>
    <t>303249536</t>
  </si>
  <si>
    <t>1468480766</t>
  </si>
  <si>
    <t>1019593436</t>
  </si>
  <si>
    <t>120</t>
  </si>
  <si>
    <t>711493111.SMB</t>
  </si>
  <si>
    <t>Izolace proti podpovrchové a tlakové vodě vodorovná těsnicí kaší SCHOMBURG AQUAFIN-2K/M</t>
  </si>
  <si>
    <t>402152883</t>
  </si>
  <si>
    <t>119</t>
  </si>
  <si>
    <t>711493121.SMB</t>
  </si>
  <si>
    <t>Izolace proti podpovrchové a tlakové vodě svislá těsnicí kaší SCHOMBURG AQUAFIN-2K/M</t>
  </si>
  <si>
    <t>-1346525873</t>
  </si>
  <si>
    <t>215495462</t>
  </si>
  <si>
    <t>1170570025</t>
  </si>
  <si>
    <t>39270942</t>
  </si>
  <si>
    <t>28375908</t>
  </si>
  <si>
    <t>deska EPS 150 do plochých střech a podlah λ=0,035 tl 40mm</t>
  </si>
  <si>
    <t>-1083542063</t>
  </si>
  <si>
    <t>216</t>
  </si>
  <si>
    <t>28375907</t>
  </si>
  <si>
    <t>deska EPS 150 do plochých střech a podlah λ=0,035 tl 30mm</t>
  </si>
  <si>
    <t>1663014791</t>
  </si>
  <si>
    <t>273</t>
  </si>
  <si>
    <t>854762978</t>
  </si>
  <si>
    <t>169</t>
  </si>
  <si>
    <t>762083111</t>
  </si>
  <si>
    <t>Impregnace řeziva proti dřevokaznému hmyzu a houbám máčením třída ohrožení 1 a 2</t>
  </si>
  <si>
    <t>393903149</t>
  </si>
  <si>
    <t>161</t>
  </si>
  <si>
    <t>762511217</t>
  </si>
  <si>
    <t>Podlahové kce podkladové z desek OSB tl 25 mm na sraz lepených</t>
  </si>
  <si>
    <t>1931311224</t>
  </si>
  <si>
    <t>162</t>
  </si>
  <si>
    <t>762595001</t>
  </si>
  <si>
    <t>Spojovací prostředky pro položení dřevěných podlah a zakrytí kanálů</t>
  </si>
  <si>
    <t>-2071444411</t>
  </si>
  <si>
    <t>157</t>
  </si>
  <si>
    <t>762713220</t>
  </si>
  <si>
    <t>Montáž prostorové vázané kce s ocelovými spojkami z hraněného řeziva průřezové plochy do 224 cm2</t>
  </si>
  <si>
    <t>1483911231</t>
  </si>
  <si>
    <t>159</t>
  </si>
  <si>
    <t>54825261-</t>
  </si>
  <si>
    <t xml:space="preserve">kování tesařské úhelník BV/U 05-11-60 </t>
  </si>
  <si>
    <t>-1125241425</t>
  </si>
  <si>
    <t>158</t>
  </si>
  <si>
    <t>61223263</t>
  </si>
  <si>
    <t>hranol konstrukční KVH lepený průřezu 80x80-280mm nepohledový</t>
  </si>
  <si>
    <t>-1219020151</t>
  </si>
  <si>
    <t>160</t>
  </si>
  <si>
    <t>762795000</t>
  </si>
  <si>
    <t>Spojovací prostředky pro montáž prostorových vázaných kcí</t>
  </si>
  <si>
    <t>1687071430</t>
  </si>
  <si>
    <t>274</t>
  </si>
  <si>
    <t>998762101</t>
  </si>
  <si>
    <t>Přesun hmot tonážní pro kce tesařské v objektech v do 6 m</t>
  </si>
  <si>
    <t>851861314</t>
  </si>
  <si>
    <t>218</t>
  </si>
  <si>
    <t>763121454.KNF</t>
  </si>
  <si>
    <t>SDK stěna předsazená W 626 tl 100 mm profil CW+UW 75 desky 2xWHITE (A) 12,5 bez TI EI 30</t>
  </si>
  <si>
    <t>1154536753</t>
  </si>
  <si>
    <t>219</t>
  </si>
  <si>
    <t>763121714</t>
  </si>
  <si>
    <t>SDK stěna předsazená základní penetrační nátěr</t>
  </si>
  <si>
    <t>-1640421196</t>
  </si>
  <si>
    <t>220</t>
  </si>
  <si>
    <t>763121751</t>
  </si>
  <si>
    <t>Příplatek k SDK stěně předsazené za plochu do 6 m2 jednotlivě</t>
  </si>
  <si>
    <t>-699167041</t>
  </si>
  <si>
    <t>763131414</t>
  </si>
  <si>
    <t>SDK podhled desky 1xA 15 bez izolace dvouvrstvá spodní kce profil CD+UD</t>
  </si>
  <si>
    <t>-72809414</t>
  </si>
  <si>
    <t>228</t>
  </si>
  <si>
    <t>763131443</t>
  </si>
  <si>
    <t>SDK podhled desky 2xDF 15 bez izolace dvouvrstvá spodní kce profil CD+UD REI do 60</t>
  </si>
  <si>
    <t>-268973895</t>
  </si>
  <si>
    <t>88</t>
  </si>
  <si>
    <t>763131451/R</t>
  </si>
  <si>
    <t>SDK podhled deska 1xH2 15 bez izolace dvouvrstvá spodní kce profil CD+UD</t>
  </si>
  <si>
    <t>-608077366</t>
  </si>
  <si>
    <t>93</t>
  </si>
  <si>
    <t>763131555/R1</t>
  </si>
  <si>
    <t>Akustický podhled zavěšený na stavitelné závěsy dle PD vč nástřiku  konzol uchycení</t>
  </si>
  <si>
    <t>1189707040</t>
  </si>
  <si>
    <t>94</t>
  </si>
  <si>
    <t>ECP.35442050/R</t>
  </si>
  <si>
    <t>panel akustický např. Solo Baffle 1800x300x40 mm Dark Daimond včetně příslušentví (šrouby, vodící spojky, profily....)</t>
  </si>
  <si>
    <t>447060417</t>
  </si>
  <si>
    <t>92</t>
  </si>
  <si>
    <t>763131714</t>
  </si>
  <si>
    <t>SDK podhled základní penetrační nátěr</t>
  </si>
  <si>
    <t>416089342</t>
  </si>
  <si>
    <t>229</t>
  </si>
  <si>
    <t>763131751</t>
  </si>
  <si>
    <t>Montáž parotěsné zábrany do SDK podhledu</t>
  </si>
  <si>
    <t>-4833866</t>
  </si>
  <si>
    <t>234</t>
  </si>
  <si>
    <t>763131751/R</t>
  </si>
  <si>
    <t>Příplatek za montáž parotěsné zábrany do SDK podhledu v omezeném prostoru</t>
  </si>
  <si>
    <t>1387232141</t>
  </si>
  <si>
    <t>230</t>
  </si>
  <si>
    <t>JTA.JD135</t>
  </si>
  <si>
    <t>JUTADACH 135 (75m2/bal.)</t>
  </si>
  <si>
    <t>206738642</t>
  </si>
  <si>
    <t>231</t>
  </si>
  <si>
    <t>JTA.JDSP38</t>
  </si>
  <si>
    <t>páska spojovací JUTADACH SP 38mmx50m</t>
  </si>
  <si>
    <t>-692953760</t>
  </si>
  <si>
    <t>232</t>
  </si>
  <si>
    <t>763131752</t>
  </si>
  <si>
    <t>Montáž jedné vrstvy tepelné izolace do SDK podhledu</t>
  </si>
  <si>
    <t>42998597</t>
  </si>
  <si>
    <t>233</t>
  </si>
  <si>
    <t>KNI.0013981.URS</t>
  </si>
  <si>
    <t>deska čedičová izolační MPE tl.60mm</t>
  </si>
  <si>
    <t>-1273072083</t>
  </si>
  <si>
    <t>763431001</t>
  </si>
  <si>
    <t>Montáž minerálního podhledu s vyjímatelnými panely vel. do 0,36 m2 na zavěšený viditelný rošt</t>
  </si>
  <si>
    <t>1541068687</t>
  </si>
  <si>
    <t>59036514</t>
  </si>
  <si>
    <t>deska podhledová minerální rovná bílá jemně strukturovaná mikroperforovaná zvukově pohltivá 15x600x600mm</t>
  </si>
  <si>
    <t>-253614422</t>
  </si>
  <si>
    <t>223</t>
  </si>
  <si>
    <t>763431011</t>
  </si>
  <si>
    <t>Montáž minerálního podhledu s vyjímatelnými panely vel. do 0,36 m2 na zavěšený polozapuštěný rošt</t>
  </si>
  <si>
    <t>112230122</t>
  </si>
  <si>
    <t>224</t>
  </si>
  <si>
    <t>ECP.3541910198</t>
  </si>
  <si>
    <t>deska minerální tl.15mm např. AMF Thermatex</t>
  </si>
  <si>
    <t>319172377</t>
  </si>
  <si>
    <t>275</t>
  </si>
  <si>
    <t>998763301</t>
  </si>
  <si>
    <t>Přesun hmot tonážní pro sádrokartonové konstrukce v objektech v do 6 m</t>
  </si>
  <si>
    <t>2086747137</t>
  </si>
  <si>
    <t>144</t>
  </si>
  <si>
    <t>766311111</t>
  </si>
  <si>
    <t>Montáž dřevěného zábradlí vnitřního</t>
  </si>
  <si>
    <t>-1571014378</t>
  </si>
  <si>
    <t>145</t>
  </si>
  <si>
    <t>211564161</t>
  </si>
  <si>
    <t>dřevěné madlo, kruhový průmět 40mm, ve spodní hraně zafrézovaný LED pásek</t>
  </si>
  <si>
    <t>-1758298177</t>
  </si>
  <si>
    <t>766621211/R</t>
  </si>
  <si>
    <t>Montáž dřevěných oken plochy přes 1 m2 otevíravých výšky do 1,5 m s rámem do zdiva</t>
  </si>
  <si>
    <t>-1872057338</t>
  </si>
  <si>
    <t>61110010</t>
  </si>
  <si>
    <t>okno dřevěné typu Euro pro památkově chráněný objekt dle specifikace 1200x1100mm ozn. 01</t>
  </si>
  <si>
    <t>-1910865911</t>
  </si>
  <si>
    <t>61110011</t>
  </si>
  <si>
    <t>okno dřevěné typu Euro pro památkově chráněný objekt dle specifikace 1000x2200mm ozn.21</t>
  </si>
  <si>
    <t>-1586925465</t>
  </si>
  <si>
    <t>61110012</t>
  </si>
  <si>
    <t>okno dřevěné typu Euro pro památkově chráněný objekt dle specifikace ozn.22 pevné zasklení 1000x2200mm</t>
  </si>
  <si>
    <t>1109827312</t>
  </si>
  <si>
    <t>61110013</t>
  </si>
  <si>
    <t>okno dřevěné typu Euro pro památkově chráněný objekt dle specifikace ozn.31 pevné zasklení 1200x1200mm</t>
  </si>
  <si>
    <t>1296297548</t>
  </si>
  <si>
    <t>61110014</t>
  </si>
  <si>
    <t>okno dřevěné typu Euro pro památkově chráněný objekt dle specifikace ozn.32 1200x1600mm</t>
  </si>
  <si>
    <t>-210228242</t>
  </si>
  <si>
    <t>766621211/R1</t>
  </si>
  <si>
    <t>Příplatek za 3D systém zatěsnění (parotěsná x paroprpustná folie)</t>
  </si>
  <si>
    <t>932888966</t>
  </si>
  <si>
    <t>129</t>
  </si>
  <si>
    <t>766709</t>
  </si>
  <si>
    <t>D+M systém centrálního klíče</t>
  </si>
  <si>
    <t>64380041</t>
  </si>
  <si>
    <t>130</t>
  </si>
  <si>
    <t>766710</t>
  </si>
  <si>
    <t>D+M vnitřních dveří EW 30 DP3 dle specifikace ozn.111 včetně skryté zárubně a samozavírače 700x2150 mm</t>
  </si>
  <si>
    <t>984738427</t>
  </si>
  <si>
    <t>131</t>
  </si>
  <si>
    <t>766711</t>
  </si>
  <si>
    <t>D+Mdveře skleněné otočné EW 30 DP3 dle specifikace ozn.113 včetně samozavírače 1400x2100 mm</t>
  </si>
  <si>
    <t>2006268168</t>
  </si>
  <si>
    <t>132</t>
  </si>
  <si>
    <t>766712</t>
  </si>
  <si>
    <t>D+M vnitřních dveří  EW 30 DP3 dle specifikace ozn.114 včetně skryté zárubně samozavírače 900x2150 mm</t>
  </si>
  <si>
    <t>-479598367</t>
  </si>
  <si>
    <t>128</t>
  </si>
  <si>
    <t>766713</t>
  </si>
  <si>
    <t>D+M vnitřních dveří  EW 30 DP3 dle specifikace ozn.115 včetně skryté zárubně samozavírače 700x2150 mm</t>
  </si>
  <si>
    <t>968714137</t>
  </si>
  <si>
    <t>146</t>
  </si>
  <si>
    <t>766714</t>
  </si>
  <si>
    <t>D+M vnitřních dveří dle specifikace ozn.116 včetně skryté zárubně  800x2185 mm</t>
  </si>
  <si>
    <t>547923556</t>
  </si>
  <si>
    <t>147</t>
  </si>
  <si>
    <t>766715</t>
  </si>
  <si>
    <t>D+M vnitřních dveří dle specifikace ozn.117 včetně skryté zárubně  700x2150 mm</t>
  </si>
  <si>
    <t>419041308</t>
  </si>
  <si>
    <t>148</t>
  </si>
  <si>
    <t>766716</t>
  </si>
  <si>
    <t>D+M vnitřních dveří dle specifikace ozn.118 včetně skryté zárubně  700x2185 mm</t>
  </si>
  <si>
    <t>-1905294304</t>
  </si>
  <si>
    <t>133</t>
  </si>
  <si>
    <t>766717</t>
  </si>
  <si>
    <t>D+M vnitřních dveří dle specifikace ozn.119 včetně obložkové zárubně  700x2100 mm</t>
  </si>
  <si>
    <t>-773466349</t>
  </si>
  <si>
    <t>134</t>
  </si>
  <si>
    <t>766718</t>
  </si>
  <si>
    <t>D+M vnitřních dveří dle specifikace ozn.120 včetně obložkové zárubně  700x2100 mm</t>
  </si>
  <si>
    <t>300614598</t>
  </si>
  <si>
    <t>135</t>
  </si>
  <si>
    <t>766719</t>
  </si>
  <si>
    <t>D+M vnitřních dveří dle specifikace ozn.121 včetně skryté zárubně a samozavírače 900x2150 mm</t>
  </si>
  <si>
    <t>-2009838084</t>
  </si>
  <si>
    <t>136</t>
  </si>
  <si>
    <t>766720</t>
  </si>
  <si>
    <t>D+M vnitřních dveří dle specifikace ozn.122,124 včetně skryté zárubně 900x2150 mm</t>
  </si>
  <si>
    <t>1127211461</t>
  </si>
  <si>
    <t>137</t>
  </si>
  <si>
    <t>766721</t>
  </si>
  <si>
    <t>D+M vnitřních dveří dle specifikace ozn.123 včetně obložkové zárubně 900x2150 mm</t>
  </si>
  <si>
    <t>-371482899</t>
  </si>
  <si>
    <t>138</t>
  </si>
  <si>
    <t>766722</t>
  </si>
  <si>
    <t>D+M vnitřních dveří dle specifikace ozn.125,126,127 včetně obložkové zárubně 900x2100 mm</t>
  </si>
  <si>
    <t>707818433</t>
  </si>
  <si>
    <t>139</t>
  </si>
  <si>
    <t>766723</t>
  </si>
  <si>
    <t>D+M vnitřních dveří EW30 DP3 dle specifikace ozn.128,129 včetně obložkové zárubně a samozavírače 1800x2100 mm</t>
  </si>
  <si>
    <t>-176975480</t>
  </si>
  <si>
    <t>140</t>
  </si>
  <si>
    <t>766724</t>
  </si>
  <si>
    <t>D+M vnitřních dveří dle specifikace ozn.130,132 včetně obložkové zárubně   800x2100 mm</t>
  </si>
  <si>
    <t>-1422605979</t>
  </si>
  <si>
    <t>141</t>
  </si>
  <si>
    <t>766725</t>
  </si>
  <si>
    <t>D+M vnitřních dveří dle specifikace ozn.131,133 včetně obložkové zárubně   700x1970 mm</t>
  </si>
  <si>
    <t>-1642158399</t>
  </si>
  <si>
    <t>142</t>
  </si>
  <si>
    <t>766726</t>
  </si>
  <si>
    <t>D+M vnitřních dveří dle specifikace ozn.134 včetně obložkové zárubně a samozavírače   800x2100 mm</t>
  </si>
  <si>
    <t>246754736</t>
  </si>
  <si>
    <t>172</t>
  </si>
  <si>
    <t>766727</t>
  </si>
  <si>
    <t>D+M celoskleněné stěny PS1 dle specifikace mč.101</t>
  </si>
  <si>
    <t>66989900</t>
  </si>
  <si>
    <t>225</t>
  </si>
  <si>
    <t>998766201</t>
  </si>
  <si>
    <t>Přesun hmot procentní pro konstrukce truhlářské v objektech v do 6 m</t>
  </si>
  <si>
    <t>69325213</t>
  </si>
  <si>
    <t>235</t>
  </si>
  <si>
    <t>76700</t>
  </si>
  <si>
    <t>D+M kovového žebříku dl.4 m  vč nátěru a kotvení dle specifikace v PD šachta u mč.110</t>
  </si>
  <si>
    <t>1652202951</t>
  </si>
  <si>
    <t>236</t>
  </si>
  <si>
    <t>767001</t>
  </si>
  <si>
    <t>D+M skládacího AL žebříku  dle specifikace v PD mč.110</t>
  </si>
  <si>
    <t>803151407</t>
  </si>
  <si>
    <t>D+M výtahu dle specifikace v PD (koberec v oddíle povlakových podlah)</t>
  </si>
  <si>
    <t>-1880430858</t>
  </si>
  <si>
    <t>154</t>
  </si>
  <si>
    <t>76702</t>
  </si>
  <si>
    <t>D+M ocelového schodiště z 1.np do 1.pp dle specifikace v PD</t>
  </si>
  <si>
    <t>-1653338832</t>
  </si>
  <si>
    <t>176</t>
  </si>
  <si>
    <t>76703</t>
  </si>
  <si>
    <t xml:space="preserve">D+M okrasné výtvarné mříže dle specifikace v PD vč. kotvení </t>
  </si>
  <si>
    <t>-682277152</t>
  </si>
  <si>
    <t>217</t>
  </si>
  <si>
    <t>76704</t>
  </si>
  <si>
    <t xml:space="preserve">D+M zábradlí Z1-Z8 vč. madla velkého sálu dle specifikace v PD vč. kotvení </t>
  </si>
  <si>
    <t>-1957869381</t>
  </si>
  <si>
    <t>221</t>
  </si>
  <si>
    <t>76705</t>
  </si>
  <si>
    <t>Montáž provětrávání konstrukce hlediště děrovaným plechem</t>
  </si>
  <si>
    <t>1618060527</t>
  </si>
  <si>
    <t>222</t>
  </si>
  <si>
    <t>765051</t>
  </si>
  <si>
    <t>děrovaný plech , ocel tř.11, OG10/12, průměr 10mm tl.plechu 1,5mm rozteč 12mm, vč nátěru1+2</t>
  </si>
  <si>
    <t>856196623</t>
  </si>
  <si>
    <t>237</t>
  </si>
  <si>
    <t>76706</t>
  </si>
  <si>
    <t>D+M revizních dvířek požárních EI60 600x600mm (např.SAM s.ro.)</t>
  </si>
  <si>
    <t>1030126022</t>
  </si>
  <si>
    <t>238</t>
  </si>
  <si>
    <t>76707</t>
  </si>
  <si>
    <t>D+M  revizní dvířka jednokřídlá požární odolnost EW-S 30 )např. Promat typ SP)</t>
  </si>
  <si>
    <t>411663614</t>
  </si>
  <si>
    <t>264</t>
  </si>
  <si>
    <t>76708</t>
  </si>
  <si>
    <t>D+M  ocelového madla kruhového  D40 mč.106b</t>
  </si>
  <si>
    <t>-1235317647</t>
  </si>
  <si>
    <t>767640221</t>
  </si>
  <si>
    <t xml:space="preserve">Montáž dveří AL vchodových dvoukřídlových bez nadsvětlíku dle specifikace </t>
  </si>
  <si>
    <t>292047363</t>
  </si>
  <si>
    <t>55341311a</t>
  </si>
  <si>
    <t>dveře Al vchodové dvoukřídlové dle specifikace ozn.101 1550 x 2280 mm</t>
  </si>
  <si>
    <t>-848540166</t>
  </si>
  <si>
    <t>55341311a1</t>
  </si>
  <si>
    <t>dveře Al vchodové dvoukřídlové dle specifikace ozn.102 1550 x 2280 mm</t>
  </si>
  <si>
    <t>-2012171336</t>
  </si>
  <si>
    <t>55341311a2</t>
  </si>
  <si>
    <t>dveře Al vchodové dvoukřídlové dle specifikace ozn.103 1550 x 2280 mm</t>
  </si>
  <si>
    <t>1228321239</t>
  </si>
  <si>
    <t>55341311a3</t>
  </si>
  <si>
    <t>dveře Al vchodové dvoukřídlové dle specifikace ozn.104 1550 x 2280 mm</t>
  </si>
  <si>
    <t>-2023874166</t>
  </si>
  <si>
    <t>55341311a4</t>
  </si>
  <si>
    <t>dveře Al vchodové dvoukřídlové dle specifikace ozn.105 1550 x 2280 mm- EL.POHON A EPS ŘEŠÍ ČÁST ELEKTRO</t>
  </si>
  <si>
    <t>188451375</t>
  </si>
  <si>
    <t>55341311a5</t>
  </si>
  <si>
    <t>dveře Al vchodové dvoukřídlové dle specifikace ozn.106 1600 x 2000 mm</t>
  </si>
  <si>
    <t>-292976474</t>
  </si>
  <si>
    <t>55341311a6</t>
  </si>
  <si>
    <t>dveře Al vchodové dvoukřídlové dle specifikace ozn.107 1000 x 2120 mm</t>
  </si>
  <si>
    <t>1339128938</t>
  </si>
  <si>
    <t>55341311a7</t>
  </si>
  <si>
    <t>dveře Al vchodové dvoukřídlové dle specifikace ozn.108 1700 x 2280 mm- EL.POHON A EPS ŘEŠÍ ČÁST ELEKTRO</t>
  </si>
  <si>
    <t>810270878</t>
  </si>
  <si>
    <t>55341311a8</t>
  </si>
  <si>
    <t>dveře Al vchodové dvoukřídlové dle specifikace ozn.109 1100 x 1900 mm</t>
  </si>
  <si>
    <t>-1531044241</t>
  </si>
  <si>
    <t>171</t>
  </si>
  <si>
    <t>55341311a9</t>
  </si>
  <si>
    <t>dveře Al vchodové dvoukřídlové dle specifikace ozn.110 1100 x 2280 mm</t>
  </si>
  <si>
    <t>-308764839</t>
  </si>
  <si>
    <t>258</t>
  </si>
  <si>
    <t>767995111/R</t>
  </si>
  <si>
    <t>D+M držáků osvětlení velké sálu</t>
  </si>
  <si>
    <t>1048788933</t>
  </si>
  <si>
    <t>276</t>
  </si>
  <si>
    <t>998767101</t>
  </si>
  <si>
    <t>Přesun hmot tonážní pro zámečnické konstrukce v objektech v do 6 m</t>
  </si>
  <si>
    <t>-533063867</t>
  </si>
  <si>
    <t>101</t>
  </si>
  <si>
    <t>771474111</t>
  </si>
  <si>
    <t>Montáž soklíků z dlaždic keramických rovných flexibilní lepidlo v do 65 mm</t>
  </si>
  <si>
    <t>331043979</t>
  </si>
  <si>
    <t>102</t>
  </si>
  <si>
    <t>597614341.LSS</t>
  </si>
  <si>
    <t>keramický sokl Rako Stones 666 mat.600x95 mm</t>
  </si>
  <si>
    <t>-1445630920</t>
  </si>
  <si>
    <t>95</t>
  </si>
  <si>
    <t>771574153</t>
  </si>
  <si>
    <t>Montáž podlah keramických velkoformátových lepených rozlivovým lepidlem přes 2 do 4 ks/ m2</t>
  </si>
  <si>
    <t>-1713510745</t>
  </si>
  <si>
    <t>96</t>
  </si>
  <si>
    <t>5976140672</t>
  </si>
  <si>
    <t xml:space="preserve">dlaždice keramické např. Rako Stone 666 mat 600x600mm  </t>
  </si>
  <si>
    <t>-1073143818</t>
  </si>
  <si>
    <t>97</t>
  </si>
  <si>
    <t>771579191</t>
  </si>
  <si>
    <t>Příplatek k montáž podlah keramických za plochu do 5 m2</t>
  </si>
  <si>
    <t>1286086817</t>
  </si>
  <si>
    <t>98</t>
  </si>
  <si>
    <t>771591111</t>
  </si>
  <si>
    <t>Podlahy penetrace podkladu</t>
  </si>
  <si>
    <t>-278515057</t>
  </si>
  <si>
    <t>99</t>
  </si>
  <si>
    <t>771591115</t>
  </si>
  <si>
    <t>Podlahy spárování silikonem</t>
  </si>
  <si>
    <t>1793794101</t>
  </si>
  <si>
    <t>100</t>
  </si>
  <si>
    <t>998771102</t>
  </si>
  <si>
    <t>Přesun hmot tonážní pro podlahy z dlaždic v objektech v do 12 m</t>
  </si>
  <si>
    <t>1442207598</t>
  </si>
  <si>
    <t>772991302</t>
  </si>
  <si>
    <t xml:space="preserve">Montáž přechodových profilů </t>
  </si>
  <si>
    <t>246196004</t>
  </si>
  <si>
    <t>15421</t>
  </si>
  <si>
    <t>hliníkový L profil profilpas ZG</t>
  </si>
  <si>
    <t>260804185</t>
  </si>
  <si>
    <t>773</t>
  </si>
  <si>
    <t>Podlahy z litého teraca</t>
  </si>
  <si>
    <t>112</t>
  </si>
  <si>
    <t>773411200</t>
  </si>
  <si>
    <t>Soklíky z přírodního litého teraca rovné tl 20 mm výšky do 50 mm s požlábkem</t>
  </si>
  <si>
    <t>-1947206616</t>
  </si>
  <si>
    <t>773414200</t>
  </si>
  <si>
    <t>Soklíky z přírodního litého teraca schodišťové šikmé tl 20 mm výšky do 100 mm</t>
  </si>
  <si>
    <t>1063501240</t>
  </si>
  <si>
    <t>773511261</t>
  </si>
  <si>
    <t>Podlahy z přírodního litého teraca zřízení podlahy prosté tl 20 mm vč. materiálu</t>
  </si>
  <si>
    <t>1070153015</t>
  </si>
  <si>
    <t>173</t>
  </si>
  <si>
    <t>773511261/R</t>
  </si>
  <si>
    <t>Broušení podlah z teraca</t>
  </si>
  <si>
    <t>417382233</t>
  </si>
  <si>
    <t>174</t>
  </si>
  <si>
    <t>773511261/R1</t>
  </si>
  <si>
    <t>Voskování a impregnace  teraca</t>
  </si>
  <si>
    <t>1232883498</t>
  </si>
  <si>
    <t>277</t>
  </si>
  <si>
    <t>998773101</t>
  </si>
  <si>
    <t>Přesun hmot tonážní pro podlahy teracové lité v objektech v do 6 m</t>
  </si>
  <si>
    <t>1758478429</t>
  </si>
  <si>
    <t>776121111</t>
  </si>
  <si>
    <t>Vodou ředitelná penetrace savého podkladu povlakových podlah ředěná v poměru 1:3</t>
  </si>
  <si>
    <t>682331942</t>
  </si>
  <si>
    <t>776141111</t>
  </si>
  <si>
    <t>Vyrovnání podkladu povlakových podlah stěrkou pevnosti 20 MPa tl 3 mm</t>
  </si>
  <si>
    <t>1035562848</t>
  </si>
  <si>
    <t>206</t>
  </si>
  <si>
    <t>776211111</t>
  </si>
  <si>
    <t>Lepení textilních pásů</t>
  </si>
  <si>
    <t>598174335</t>
  </si>
  <si>
    <t>207</t>
  </si>
  <si>
    <t>BSE.135899</t>
  </si>
  <si>
    <t xml:space="preserve">sametový vinylový koberec např. Forbo Flotex Metro Anthracite, s246008 role  </t>
  </si>
  <si>
    <t>746641556</t>
  </si>
  <si>
    <t>163</t>
  </si>
  <si>
    <t>776231111</t>
  </si>
  <si>
    <t>Lepení lamel a čtverců z vinylu standardním lepidlem</t>
  </si>
  <si>
    <t>-1604263674</t>
  </si>
  <si>
    <t>164</t>
  </si>
  <si>
    <t>BSE.86399</t>
  </si>
  <si>
    <t>Objectflor, Expona Domestic 5837, Manor Oak C7</t>
  </si>
  <si>
    <t>1524589773</t>
  </si>
  <si>
    <t>776241111</t>
  </si>
  <si>
    <t>Lepení hladkých (bez vzoru) pásů ze sametového vinylu</t>
  </si>
  <si>
    <t>1928520807</t>
  </si>
  <si>
    <t>28411080/R0</t>
  </si>
  <si>
    <t>vinyl sametový vyrobený systémem vyztuženého skelným rounem, nylon 6.6,   zátěž 33, R10,  útlum 20dB nepř. Forbo Metro Indigo</t>
  </si>
  <si>
    <t>-576888167</t>
  </si>
  <si>
    <t>126</t>
  </si>
  <si>
    <t>776241111a</t>
  </si>
  <si>
    <t>Příplatek za lepení pásů na stěnu - sokl schodiště z pásů ze sametového vinylu</t>
  </si>
  <si>
    <t>-500419636</t>
  </si>
  <si>
    <t>208</t>
  </si>
  <si>
    <t>776311111</t>
  </si>
  <si>
    <t>Montáž textilních podlahovin na schodišťové stupně stupnice do 300 mm</t>
  </si>
  <si>
    <t>-351031165</t>
  </si>
  <si>
    <t>205</t>
  </si>
  <si>
    <t>776311211</t>
  </si>
  <si>
    <t>Montáž textilních podlahovin na schodišťové stupně podstupnice výšky do 200 mm</t>
  </si>
  <si>
    <t>-763535026</t>
  </si>
  <si>
    <t>209</t>
  </si>
  <si>
    <t>-655636966</t>
  </si>
  <si>
    <t>123</t>
  </si>
  <si>
    <t>776341111</t>
  </si>
  <si>
    <t>Montáž podlahovin ze sametového vinylu na stupnice šířky do 300 mm</t>
  </si>
  <si>
    <t>261133758</t>
  </si>
  <si>
    <t>124</t>
  </si>
  <si>
    <t>776341121</t>
  </si>
  <si>
    <t>Montáž podlahovin ze sametového vinylu na podstupnice výšky do 200 mm</t>
  </si>
  <si>
    <t>-4514521</t>
  </si>
  <si>
    <t>776421111</t>
  </si>
  <si>
    <t>Montáž obvodových lišt lepením</t>
  </si>
  <si>
    <t>1508463266</t>
  </si>
  <si>
    <t>69751200</t>
  </si>
  <si>
    <t>lišta kobercová  např. BOLTA25387 TSL 55-6 šedá 0107</t>
  </si>
  <si>
    <t>684135891</t>
  </si>
  <si>
    <t>776421711</t>
  </si>
  <si>
    <t>Vložení nařezaných pásků z podlahoviny do lišt</t>
  </si>
  <si>
    <t>-736415572</t>
  </si>
  <si>
    <t>125</t>
  </si>
  <si>
    <t>776431111</t>
  </si>
  <si>
    <t>Montáž schodišťových hran lepených</t>
  </si>
  <si>
    <t>2017186044</t>
  </si>
  <si>
    <t>175</t>
  </si>
  <si>
    <t>28342168</t>
  </si>
  <si>
    <t>LED profil hrana schodová ST , černá 095091</t>
  </si>
  <si>
    <t>-199857233</t>
  </si>
  <si>
    <t>210</t>
  </si>
  <si>
    <t>2834216899</t>
  </si>
  <si>
    <t>hrana schodová PVC Protect 158</t>
  </si>
  <si>
    <t>-647872417</t>
  </si>
  <si>
    <t>776573111</t>
  </si>
  <si>
    <t>Položení textilních rohoží čistících zón</t>
  </si>
  <si>
    <t>1960033786</t>
  </si>
  <si>
    <t>697510300/R</t>
  </si>
  <si>
    <t>koberec čistící zóna  FORBO CORAL Brush asphalt Grey 5710</t>
  </si>
  <si>
    <t>-447082654</t>
  </si>
  <si>
    <t>122</t>
  </si>
  <si>
    <t>697510300/R1</t>
  </si>
  <si>
    <t>koberec čistící zóna  FORBO CORAL Brush Vulcan Black Grey 5730</t>
  </si>
  <si>
    <t>-580120871</t>
  </si>
  <si>
    <t>998776102</t>
  </si>
  <si>
    <t>Přesun hmot tonážní pro podlahy povlakové v objektech v do 12 m</t>
  </si>
  <si>
    <t>-154163045</t>
  </si>
  <si>
    <t>116</t>
  </si>
  <si>
    <t>781474112</t>
  </si>
  <si>
    <t>Montáž obkladů vnitřních keramických hladkých do 12 ks/m2 lepených flexibilním lepidlem</t>
  </si>
  <si>
    <t>728401870</t>
  </si>
  <si>
    <t>115</t>
  </si>
  <si>
    <t>1561232</t>
  </si>
  <si>
    <t>keramický obklad např. Rako Color Two RAL 0958070, 98x98 mm</t>
  </si>
  <si>
    <t>1332782386</t>
  </si>
  <si>
    <t>117</t>
  </si>
  <si>
    <t>1561233</t>
  </si>
  <si>
    <t>keramický obklad např. Rako Color Two RAL 0858070, 98x98 mm</t>
  </si>
  <si>
    <t>-101751061</t>
  </si>
  <si>
    <t>121</t>
  </si>
  <si>
    <t>1561234</t>
  </si>
  <si>
    <t>keramický obklad např. Rako Color Two RAL 1907025, 98x98 mm</t>
  </si>
  <si>
    <t>-577978621</t>
  </si>
  <si>
    <t>113</t>
  </si>
  <si>
    <t>781474152</t>
  </si>
  <si>
    <t>Montáž obkladů vnitřních keramických velkoformátových hladkých do 2 ks/m2 lepených flexibilním lepidlem</t>
  </si>
  <si>
    <t>-374160255</t>
  </si>
  <si>
    <t>114</t>
  </si>
  <si>
    <t>1561231</t>
  </si>
  <si>
    <t>keramický obklad např. Refin Creos bride MK 86 1200x1200 mm</t>
  </si>
  <si>
    <t>-1340887051</t>
  </si>
  <si>
    <t>106</t>
  </si>
  <si>
    <t>781474153</t>
  </si>
  <si>
    <t>Montáž obkladů vnitřních keramických velkoformátových hladkých do 4 ks/m2 lepených flexibilním lepidlem</t>
  </si>
  <si>
    <t>-1691057331</t>
  </si>
  <si>
    <t>107</t>
  </si>
  <si>
    <t>59761007.</t>
  </si>
  <si>
    <t>dlaždice keramické Rako Stone 666 600x600 mm</t>
  </si>
  <si>
    <t>-1758092491</t>
  </si>
  <si>
    <t>108</t>
  </si>
  <si>
    <t>781479191</t>
  </si>
  <si>
    <t>Příplatek k montáži obkladů vnitřních keramických hladkých za plochu do 10 m2</t>
  </si>
  <si>
    <t>1874342278</t>
  </si>
  <si>
    <t>109</t>
  </si>
  <si>
    <t>781495141</t>
  </si>
  <si>
    <t>Průnik obkladem kruhový do DN 30 bez izolace</t>
  </si>
  <si>
    <t>-1491348195</t>
  </si>
  <si>
    <t>118</t>
  </si>
  <si>
    <t>781495142</t>
  </si>
  <si>
    <t>Průnik obkladem kruhový do DN 90</t>
  </si>
  <si>
    <t>1334143596</t>
  </si>
  <si>
    <t>110</t>
  </si>
  <si>
    <t>998781102</t>
  </si>
  <si>
    <t>Přesun hmot tonážní pro obklady keramické v objektech v do 12 m</t>
  </si>
  <si>
    <t>1627497245</t>
  </si>
  <si>
    <t>783</t>
  </si>
  <si>
    <t>Dokončovací práce - nátěry</t>
  </si>
  <si>
    <t>244</t>
  </si>
  <si>
    <t>783901451</t>
  </si>
  <si>
    <t>Zametení betonových podlah před provedením nátěru</t>
  </si>
  <si>
    <t>-221536143</t>
  </si>
  <si>
    <t>245</t>
  </si>
  <si>
    <t>783913161</t>
  </si>
  <si>
    <t>Penetrační syntetický nátěr pórovitých betonových podlah</t>
  </si>
  <si>
    <t>487814151</t>
  </si>
  <si>
    <t>246</t>
  </si>
  <si>
    <t>783917161</t>
  </si>
  <si>
    <t>Krycí dvojnásobný syntetický nátěr betonové podlahy</t>
  </si>
  <si>
    <t>-436098061</t>
  </si>
  <si>
    <t xml:space="preserve"> Dokončovací práce</t>
  </si>
  <si>
    <t>104</t>
  </si>
  <si>
    <t>1663681922</t>
  </si>
  <si>
    <t>105</t>
  </si>
  <si>
    <t>1495834765</t>
  </si>
  <si>
    <t>89</t>
  </si>
  <si>
    <t>784211101</t>
  </si>
  <si>
    <t>Dvojnásobné bílé malby ze směsí za mokra výborně otěruvzdorných v místnostech výšky do 3,80 m</t>
  </si>
  <si>
    <t>-1832628505</t>
  </si>
  <si>
    <t>90</t>
  </si>
  <si>
    <t>784211107</t>
  </si>
  <si>
    <t>Dvojnásobné bílé malby ze směsí za mokra výborně otěruvzdorných na schodišti výšky do 3,80 m</t>
  </si>
  <si>
    <t>-1910808601</t>
  </si>
  <si>
    <t>91</t>
  </si>
  <si>
    <t>784211167</t>
  </si>
  <si>
    <t>Příplatek k cenám 2x maleb ze směsí za mokra otěruvzdorných za barevnou malbu v náročném odstínu</t>
  </si>
  <si>
    <t>-278233551</t>
  </si>
  <si>
    <t>167</t>
  </si>
  <si>
    <t>1395012254</t>
  </si>
  <si>
    <t>784661601/R</t>
  </si>
  <si>
    <t>Dekorační technika imitace betonu v místnostech výšky do 3,80 m -   odstín 18717-4, UK do RAL 7047 (40% pigmentu)+D14+DL46 (RAL 7040)</t>
  </si>
  <si>
    <t>-615592174</t>
  </si>
  <si>
    <t>784661601/R1</t>
  </si>
  <si>
    <t>Dekorační technika imitace betonu v místnostech výšky do 3,80 m -  odstín 18717-4, UK do RAL 7047 (40% pigmentu)+D14+DL46 (RAL 7040)- opatřeno matným lakem</t>
  </si>
  <si>
    <t>1885112660</t>
  </si>
  <si>
    <t>784661601/R2</t>
  </si>
  <si>
    <t>Cementová stěrka , tmavě šedá, jemně probarvená, minimální pory, opatřena matným lakem</t>
  </si>
  <si>
    <t>942261039</t>
  </si>
  <si>
    <t>86</t>
  </si>
  <si>
    <t>784661601/Ra</t>
  </si>
  <si>
    <t>Dekorační technika imitace betonu stropů -   odstín 18717-4, UK do RAL 7047 (40% pigmentu)+D14+DL46 (RAL 7040)</t>
  </si>
  <si>
    <t>440889751</t>
  </si>
  <si>
    <t>87</t>
  </si>
  <si>
    <t>784661601/Ra1</t>
  </si>
  <si>
    <t>Příplatek za potažení dekorační technikou imitace betonu povrchu křídla dveří  vč adhezního můstku ozn.124</t>
  </si>
  <si>
    <t>-253226157</t>
  </si>
  <si>
    <t>643-06 - stavební práce 2.np</t>
  </si>
  <si>
    <t>310231051.WNR</t>
  </si>
  <si>
    <t>Zazdívka otvorů ve zdivu nadzákladovém plochy do 1 m2 cihlami Porotherm 30 P15 tl 300 mm</t>
  </si>
  <si>
    <t>2103529918</t>
  </si>
  <si>
    <t>-45059530</t>
  </si>
  <si>
    <t>-101755975</t>
  </si>
  <si>
    <t>814277588</t>
  </si>
  <si>
    <t>945343290</t>
  </si>
  <si>
    <t>773187673</t>
  </si>
  <si>
    <t>-449260922</t>
  </si>
  <si>
    <t>923820555</t>
  </si>
  <si>
    <t>-1494939951</t>
  </si>
  <si>
    <t>-1926978009</t>
  </si>
  <si>
    <t>-1620546449</t>
  </si>
  <si>
    <t>2073687526</t>
  </si>
  <si>
    <t>143</t>
  </si>
  <si>
    <t>125086567</t>
  </si>
  <si>
    <t>-2041253958</t>
  </si>
  <si>
    <t>1529290178</t>
  </si>
  <si>
    <t>1338989607</t>
  </si>
  <si>
    <t>-983275915</t>
  </si>
  <si>
    <t>-194993054</t>
  </si>
  <si>
    <t>411361821x</t>
  </si>
  <si>
    <t>Distanční výztuž DISTA 9036</t>
  </si>
  <si>
    <t>-963037540</t>
  </si>
  <si>
    <t>485045426</t>
  </si>
  <si>
    <t>-1027553214</t>
  </si>
  <si>
    <t>1274562656</t>
  </si>
  <si>
    <t>200620916</t>
  </si>
  <si>
    <t>-1818384382</t>
  </si>
  <si>
    <t>-1809246256</t>
  </si>
  <si>
    <t>2130654521</t>
  </si>
  <si>
    <t>-1914954902</t>
  </si>
  <si>
    <t>1597537819</t>
  </si>
  <si>
    <t>1426579853</t>
  </si>
  <si>
    <t>-1502725238</t>
  </si>
  <si>
    <t>-1544932441</t>
  </si>
  <si>
    <t>-1837557450</t>
  </si>
  <si>
    <t>-1952721452</t>
  </si>
  <si>
    <t>246829031</t>
  </si>
  <si>
    <t>1848194837</t>
  </si>
  <si>
    <t>-2033828776</t>
  </si>
  <si>
    <t>-1250392990</t>
  </si>
  <si>
    <t>740588274</t>
  </si>
  <si>
    <t>400566676</t>
  </si>
  <si>
    <t>339463552</t>
  </si>
  <si>
    <t>-1935119295</t>
  </si>
  <si>
    <t>850515198</t>
  </si>
  <si>
    <t>1975179739</t>
  </si>
  <si>
    <t>612325301</t>
  </si>
  <si>
    <t>Vápenocementová hladká omítka ostění nebo nadpraží</t>
  </si>
  <si>
    <t>-782096991</t>
  </si>
  <si>
    <t>-190621962</t>
  </si>
  <si>
    <t>2131214970</t>
  </si>
  <si>
    <t>1663895911</t>
  </si>
  <si>
    <t>1727507222</t>
  </si>
  <si>
    <t>713903365</t>
  </si>
  <si>
    <t>9000c2</t>
  </si>
  <si>
    <t>Zřízení prostupů stropem do 1m2</t>
  </si>
  <si>
    <t>657938404</t>
  </si>
  <si>
    <t>D+M sejfu SS 5 MČ.204</t>
  </si>
  <si>
    <t>397510325</t>
  </si>
  <si>
    <t>D+M revizních dvířek s PO EI60 DP1 600x600 mm, např. SAM s.r.o.</t>
  </si>
  <si>
    <t>1849568290</t>
  </si>
  <si>
    <t>1258355005</t>
  </si>
  <si>
    <t>2115140303</t>
  </si>
  <si>
    <t>1790732965</t>
  </si>
  <si>
    <t>44932211</t>
  </si>
  <si>
    <t>přístroj hasicí ruční sněhový S5 55B</t>
  </si>
  <si>
    <t>-1120178207</t>
  </si>
  <si>
    <t>127</t>
  </si>
  <si>
    <t>953961113/R</t>
  </si>
  <si>
    <t>Kotvy chemickým tmelem M 12 hl 200 mm do betonu, ŽB nebo kamene s vyvrtáním otvoru</t>
  </si>
  <si>
    <t>1560800253</t>
  </si>
  <si>
    <t>953961113</t>
  </si>
  <si>
    <t>Kotvy chemickým tmelem M 12 hl 110 mm do betonu, ŽB nebo kamene s vyvrtáním otvoru</t>
  </si>
  <si>
    <t>685862639</t>
  </si>
  <si>
    <t>953962212</t>
  </si>
  <si>
    <t>Kotvy chemickým tmelem M 10 hl 80 mm do zdiva z děrovaných cihel s pouzdrem a vyvrtáním otvoru</t>
  </si>
  <si>
    <t>1084796615</t>
  </si>
  <si>
    <t>953965115</t>
  </si>
  <si>
    <t>Kotevní šroub pro chemické kotvy M 10 dl 80-200 mm</t>
  </si>
  <si>
    <t>35777610</t>
  </si>
  <si>
    <t>-1828089633</t>
  </si>
  <si>
    <t>-1483262467</t>
  </si>
  <si>
    <t>1752773250</t>
  </si>
  <si>
    <t>44973518</t>
  </si>
  <si>
    <t>998018001</t>
  </si>
  <si>
    <t>Přesun hmot ruční pro budovy v do 6 m</t>
  </si>
  <si>
    <t>1368529475</t>
  </si>
  <si>
    <t>-536373027</t>
  </si>
  <si>
    <t>1681860207</t>
  </si>
  <si>
    <t>998711101</t>
  </si>
  <si>
    <t>Přesun hmot tonážní pro izolace proti vodě, vlhkosti a plynům v objektech výšky do 6 m</t>
  </si>
  <si>
    <t>1189413229</t>
  </si>
  <si>
    <t>321177836</t>
  </si>
  <si>
    <t>762511213</t>
  </si>
  <si>
    <t>Podlahové kce podkladové z desek OSB tl 15 mm na sraz lepených</t>
  </si>
  <si>
    <t>-1793492669</t>
  </si>
  <si>
    <t>762511214</t>
  </si>
  <si>
    <t>Podlahové kce podkladové z desek OSB tl 18 mm na sraz lepených</t>
  </si>
  <si>
    <t>24249129</t>
  </si>
  <si>
    <t>-564676313</t>
  </si>
  <si>
    <t>762713210</t>
  </si>
  <si>
    <t>Montáž prostorové vázané kce s ocelovými spojkami z hraněného řeziva průřezové plochy do 120 cm2</t>
  </si>
  <si>
    <t>1057449668</t>
  </si>
  <si>
    <t>54825510</t>
  </si>
  <si>
    <t>zavětrovací pás  40x2,0mm pozinkovaný, 10-01</t>
  </si>
  <si>
    <t>-1556889931</t>
  </si>
  <si>
    <t>1704572707</t>
  </si>
  <si>
    <t>-1498807456</t>
  </si>
  <si>
    <t>69670497</t>
  </si>
  <si>
    <t>196988275</t>
  </si>
  <si>
    <t>763111316.KNF</t>
  </si>
  <si>
    <t>SDK příčka W 111 tl 125 mm profil CW+UW 100 desky 1xWHITE (A) 12,5 TI 80 mm 15 kg/m3 EI 30 Rw 48 dB</t>
  </si>
  <si>
    <t>1852892601</t>
  </si>
  <si>
    <t>763111717</t>
  </si>
  <si>
    <t>SDK příčka základní penetrační nátěr (oboustranně)</t>
  </si>
  <si>
    <t>476157275</t>
  </si>
  <si>
    <t>763111723</t>
  </si>
  <si>
    <t>SDK příčka Al úhelník k ochraně rohů</t>
  </si>
  <si>
    <t>2001729737</t>
  </si>
  <si>
    <t>763112312/R.KNF</t>
  </si>
  <si>
    <t>SDK příčka mezibytová W 115 tl 155 mm zdvojený profil CW+UW 50 desky 2xWHITE DIAMANT (A) 12,5 TI TOPSIL 40+40 mm 15 kg/m3 EI 60 Rw 62 dB</t>
  </si>
  <si>
    <t>797378900</t>
  </si>
  <si>
    <t>763131411</t>
  </si>
  <si>
    <t>SDK podhled desky 1xA 12,5 bez izolace dvouvrstvá spodní kce profil CD+UD</t>
  </si>
  <si>
    <t>1360777162</t>
  </si>
  <si>
    <t>763131451</t>
  </si>
  <si>
    <t>SDK podhled deska 1xH2 12,5 bez izolace dvouvrstvá spodní kce profil CD+UD</t>
  </si>
  <si>
    <t>1819531545</t>
  </si>
  <si>
    <t>1177953465</t>
  </si>
  <si>
    <t>156</t>
  </si>
  <si>
    <t>763131721</t>
  </si>
  <si>
    <t>SDK podhled skoková změna v do 0,5 m</t>
  </si>
  <si>
    <t>523384952</t>
  </si>
  <si>
    <t>1715607301</t>
  </si>
  <si>
    <t>50223020</t>
  </si>
  <si>
    <t>998763100</t>
  </si>
  <si>
    <t>Přesun hmot tonážní pro dřevostavby v objektech v do 6 m</t>
  </si>
  <si>
    <t>1535145723</t>
  </si>
  <si>
    <t>681093561</t>
  </si>
  <si>
    <t>-658220119</t>
  </si>
  <si>
    <t>-1931700614</t>
  </si>
  <si>
    <t>-390298652</t>
  </si>
  <si>
    <t>766694112</t>
  </si>
  <si>
    <t>Montáž parapetních desek dřevěných nebo plastových šířky do 30 cm délky do 1,6 m</t>
  </si>
  <si>
    <t>-1329687151</t>
  </si>
  <si>
    <t>60794101/R</t>
  </si>
  <si>
    <t>deska parapetní laminovaná bez nosu, dekor EGGER H31570 ST12 dub Vincenza  vnitřní 200x1000mm</t>
  </si>
  <si>
    <t>-892273532</t>
  </si>
  <si>
    <t>60794101/R1</t>
  </si>
  <si>
    <t xml:space="preserve">deska parapetní laminované DTD Polyrey N057 Noisetier Brun bez nosu </t>
  </si>
  <si>
    <t>2028223075</t>
  </si>
  <si>
    <t>61140076</t>
  </si>
  <si>
    <t>koncovka k parapetu oboustranná š 600mm, barva bílá</t>
  </si>
  <si>
    <t>1402195677</t>
  </si>
  <si>
    <t>766702</t>
  </si>
  <si>
    <t>D+M vnitřních dveří EW30 DP3 dle specifikace ozn.201 včetně obložkové zárubně a samozavírače 800x2100 mm</t>
  </si>
  <si>
    <t>-1768199383</t>
  </si>
  <si>
    <t>766703</t>
  </si>
  <si>
    <t>D+M vnitřních dveří dle specifikace ozn.202 včetně obložkové zárubně   700x2100 mm</t>
  </si>
  <si>
    <t>561227604</t>
  </si>
  <si>
    <t>766704</t>
  </si>
  <si>
    <t>D+M vnitřních dveří EW30 DP3 dle specifikace ozn.203 včetně obložkové zárubně a samozavírače 900x2100 mm</t>
  </si>
  <si>
    <t>-1097893474</t>
  </si>
  <si>
    <t>766705</t>
  </si>
  <si>
    <t>D+M vnitřních dveří celoskleněných se světlíkem dle specifikace ozn.204 včetně samozavírače, větrací mříž 950+595x2700 mm</t>
  </si>
  <si>
    <t>676623117</t>
  </si>
  <si>
    <t>766706</t>
  </si>
  <si>
    <t>D+M vnitřních dveří dle specifikace ozn.205 včetně skryté zárubně   800x2150 mm</t>
  </si>
  <si>
    <t>607523078</t>
  </si>
  <si>
    <t>766707</t>
  </si>
  <si>
    <t>D+M vnitřních dveří dle specifikace ozn.206 včetně skryté zárubně   900x2150 mm</t>
  </si>
  <si>
    <t>1384961549</t>
  </si>
  <si>
    <t>766708</t>
  </si>
  <si>
    <t>D+M vnitřních dveří EW30 DP3, kouřotěsné dle specifikace ozn.207 včetně skryté zárubně a samozavírače 1100x2150 mm</t>
  </si>
  <si>
    <t>-1548191574</t>
  </si>
  <si>
    <t>D+M vnitřních dveří dle specifikace ozn.208,211,214 včetně obložkové zárubně a samozavírače 700x2100 mm</t>
  </si>
  <si>
    <t>1007078555</t>
  </si>
  <si>
    <t>D+M vnitřních dveří dle specifikace ozn.209,212 včetně obložkové zárubně 700x2100 mm</t>
  </si>
  <si>
    <t>1775516336</t>
  </si>
  <si>
    <t>D+M vnitřních dveří dle specifikace ozn.210,213,215,216 včetně obložkové zárubně 700x2100 mm</t>
  </si>
  <si>
    <t>-1903908614</t>
  </si>
  <si>
    <t>D+M vnitřních dveří dle specifikace ozn.217 včetně obložkové zárubně a samozavírače 700x2100 mm</t>
  </si>
  <si>
    <t>608784636</t>
  </si>
  <si>
    <t>D+M celoskleněné stěny PS2 dle specifikace mč.201</t>
  </si>
  <si>
    <t>922558859</t>
  </si>
  <si>
    <t>-1237376700</t>
  </si>
  <si>
    <t>Police pro projektor vč. pororoštu a nátěrů</t>
  </si>
  <si>
    <t>418124813</t>
  </si>
  <si>
    <t>767165111</t>
  </si>
  <si>
    <t>Montáž zábradlí rovného madla z trubek nebo tenkostěnných profilů šroubovaného</t>
  </si>
  <si>
    <t>-1616596839</t>
  </si>
  <si>
    <t>14011018</t>
  </si>
  <si>
    <t>trubka ocelová bezešvá hladká jakost 11 353 40x2 mm, vč nátěru</t>
  </si>
  <si>
    <t>780076947</t>
  </si>
  <si>
    <t>D+M držáků osvětlení malého sálu</t>
  </si>
  <si>
    <t>-368517502</t>
  </si>
  <si>
    <t>-473334951</t>
  </si>
  <si>
    <t>1076181840</t>
  </si>
  <si>
    <t>-103999847</t>
  </si>
  <si>
    <t>16053816</t>
  </si>
  <si>
    <t>-1202542971</t>
  </si>
  <si>
    <t>5976140673</t>
  </si>
  <si>
    <t>dlaždice keramické např. Rako Color Two RAL 1907025, 198x198mm</t>
  </si>
  <si>
    <t>545121518</t>
  </si>
  <si>
    <t>1667172538</t>
  </si>
  <si>
    <t>1607016167</t>
  </si>
  <si>
    <t>2059666072</t>
  </si>
  <si>
    <t>998771101</t>
  </si>
  <si>
    <t>Přesun hmot tonážní pro podlahy z dlaždic v objektech v do 6 m</t>
  </si>
  <si>
    <t>1338604722</t>
  </si>
  <si>
    <t>170645591</t>
  </si>
  <si>
    <t>Podlahy z přírodního litého teraca zřízení podlahy prosté tl 20 mm</t>
  </si>
  <si>
    <t>-53904902</t>
  </si>
  <si>
    <t>-832467010</t>
  </si>
  <si>
    <t>949497209</t>
  </si>
  <si>
    <t>110681370</t>
  </si>
  <si>
    <t>362902590</t>
  </si>
  <si>
    <t>397034715</t>
  </si>
  <si>
    <t>554743261</t>
  </si>
  <si>
    <t>sametový vinylový koberec např. Forbo Flotex Metro Anthracite, s246008 role š.200cm, vlákno 2400g/m2, tloušťka 15,00 mm</t>
  </si>
  <si>
    <t>305157871</t>
  </si>
  <si>
    <t>776211211</t>
  </si>
  <si>
    <t>Lepení textilních čtverců</t>
  </si>
  <si>
    <t>-2056357100</t>
  </si>
  <si>
    <t>BSE.13589911</t>
  </si>
  <si>
    <t>koberec např. Forbo Tessera Nexus 3500 Agenda, 500x500mm</t>
  </si>
  <si>
    <t>1666976275</t>
  </si>
  <si>
    <t>-736800878</t>
  </si>
  <si>
    <t>28411080/R2</t>
  </si>
  <si>
    <t>vinyl sametový vyrobený systémem vyztuženého skelným rounem, nylon 6.6,   zátěž 33, R10,  útlum 20dB nepř. Forbo Metro INDIA INK SLATE  5056</t>
  </si>
  <si>
    <t>-972303256</t>
  </si>
  <si>
    <t>776242111</t>
  </si>
  <si>
    <t>Lepení čtverců ze sametového vinylu</t>
  </si>
  <si>
    <t>-17859778</t>
  </si>
  <si>
    <t>28411080/R3</t>
  </si>
  <si>
    <t>vinyl sametový vyrobený systémem vyztuženého skelným rounem, nylon 6.6,   zátěž 33, R10,  útlum 20dB nepř. Forbo Metro Anthracite Embossed Glass, čtverce 500x500 mm</t>
  </si>
  <si>
    <t>1327348650</t>
  </si>
  <si>
    <t>15985978</t>
  </si>
  <si>
    <t>-1339058900</t>
  </si>
  <si>
    <t>604297209</t>
  </si>
  <si>
    <t>-1984545475</t>
  </si>
  <si>
    <t>2036957841</t>
  </si>
  <si>
    <t>-713805580</t>
  </si>
  <si>
    <t>697512001</t>
  </si>
  <si>
    <t>lišta  např. PARADOR SL18, D002, černá 70x16mm</t>
  </si>
  <si>
    <t>509797886</t>
  </si>
  <si>
    <t>697512002</t>
  </si>
  <si>
    <t>lišta  např. TILO SL516240M 50x16x2400mm, bílá</t>
  </si>
  <si>
    <t>-1023081859</t>
  </si>
  <si>
    <t>-708649773</t>
  </si>
  <si>
    <t>1548975075</t>
  </si>
  <si>
    <t>-847517484</t>
  </si>
  <si>
    <t>958505120</t>
  </si>
  <si>
    <t>998776101</t>
  </si>
  <si>
    <t>Přesun hmot tonážní pro podlahy povlakové v objektech v do 6 m</t>
  </si>
  <si>
    <t>-2068398379</t>
  </si>
  <si>
    <t>-74857337</t>
  </si>
  <si>
    <t>keramický obklad např. Refin Creos Dorian MK 23 1200x1200 mm</t>
  </si>
  <si>
    <t>1738379894</t>
  </si>
  <si>
    <t>1091317474</t>
  </si>
  <si>
    <t>1224693977</t>
  </si>
  <si>
    <t>1466281544</t>
  </si>
  <si>
    <t>781495152</t>
  </si>
  <si>
    <t>Průnik obkladem hranatý o delší straně do 90 mm</t>
  </si>
  <si>
    <t>1693648947</t>
  </si>
  <si>
    <t>998781101</t>
  </si>
  <si>
    <t>Přesun hmot tonážní pro obklady keramické v objektech v do 6 m</t>
  </si>
  <si>
    <t>238067770</t>
  </si>
  <si>
    <t>1595722043</t>
  </si>
  <si>
    <t>702562905</t>
  </si>
  <si>
    <t>-1626195641</t>
  </si>
  <si>
    <t>784511071</t>
  </si>
  <si>
    <t>Lepení fototapet na stěny výšky do 3,00 m</t>
  </si>
  <si>
    <t>-2039072669</t>
  </si>
  <si>
    <t>2056456</t>
  </si>
  <si>
    <t>fototapeta Wallsauce grossglockner 1076/0495911-1 premium</t>
  </si>
  <si>
    <t>1546425431</t>
  </si>
  <si>
    <t>1699691928</t>
  </si>
  <si>
    <t>643-07 - stavební práce 3.np</t>
  </si>
  <si>
    <t xml:space="preserve">    765 - Krytina skládaná</t>
  </si>
  <si>
    <t>311235141.WNR</t>
  </si>
  <si>
    <t>Zdivo jednovrstvé z cihel Porotherm 24 Profi P15 na tenkovrstvou maltu tl 240 mm</t>
  </si>
  <si>
    <t>-2003341863</t>
  </si>
  <si>
    <t>-799991088</t>
  </si>
  <si>
    <t>-1873732048</t>
  </si>
  <si>
    <t>161114586</t>
  </si>
  <si>
    <t>1216680589</t>
  </si>
  <si>
    <t>954573310</t>
  </si>
  <si>
    <t>2142111393</t>
  </si>
  <si>
    <t>1297438159</t>
  </si>
  <si>
    <t>127685875</t>
  </si>
  <si>
    <t>1566071851</t>
  </si>
  <si>
    <t>1101780029</t>
  </si>
  <si>
    <t>1009372561</t>
  </si>
  <si>
    <t>411354247</t>
  </si>
  <si>
    <t>Bednění stropů ztracené z hraněných trapézových vln v do 60 mm plech pozinkovaný tl 0,88 mm</t>
  </si>
  <si>
    <t>1369251178</t>
  </si>
  <si>
    <t>411354247/R</t>
  </si>
  <si>
    <t>Příplatek za přivaření ke stávajícím nosníkům</t>
  </si>
  <si>
    <t>985474368</t>
  </si>
  <si>
    <t>1073121789</t>
  </si>
  <si>
    <t>-2040983433</t>
  </si>
  <si>
    <t>-444774122</t>
  </si>
  <si>
    <t>728497397</t>
  </si>
  <si>
    <t>-1972658320</t>
  </si>
  <si>
    <t>-1121266938</t>
  </si>
  <si>
    <t>612111001</t>
  </si>
  <si>
    <t>Ubroušení výstupků betonu vnitřních neomítaných stěn po odbednění</t>
  </si>
  <si>
    <t>-648278760</t>
  </si>
  <si>
    <t>-384041578</t>
  </si>
  <si>
    <t>1558766936</t>
  </si>
  <si>
    <t>2099229184</t>
  </si>
  <si>
    <t>1472774078</t>
  </si>
  <si>
    <t>91204490</t>
  </si>
  <si>
    <t>-1817452428</t>
  </si>
  <si>
    <t>383422120</t>
  </si>
  <si>
    <t>1548304575</t>
  </si>
  <si>
    <t>1135979080</t>
  </si>
  <si>
    <t>-642610494</t>
  </si>
  <si>
    <t>-1826714145</t>
  </si>
  <si>
    <t>236865888</t>
  </si>
  <si>
    <t>-943929691</t>
  </si>
  <si>
    <t>807327588</t>
  </si>
  <si>
    <t>1327053284</t>
  </si>
  <si>
    <t>-1561259286</t>
  </si>
  <si>
    <t>-568170703</t>
  </si>
  <si>
    <t>752971184</t>
  </si>
  <si>
    <t>9000.a</t>
  </si>
  <si>
    <t>Zřízení prostupů stěnou SDK do  0,18m2</t>
  </si>
  <si>
    <t>-505522031</t>
  </si>
  <si>
    <t>9000a.</t>
  </si>
  <si>
    <t>Zřízení prostupů stropem do 0,36m2</t>
  </si>
  <si>
    <t>-1652820949</t>
  </si>
  <si>
    <t>9000c</t>
  </si>
  <si>
    <t>Zřízení prostupů stěnou do 2m2</t>
  </si>
  <si>
    <t>567939097</t>
  </si>
  <si>
    <t>9000c1</t>
  </si>
  <si>
    <t>Zřízení prostupů stěnou do 1m2</t>
  </si>
  <si>
    <t>1844956275</t>
  </si>
  <si>
    <t>9000c1a</t>
  </si>
  <si>
    <t>Zřízení prostupů stropem SDK do 1m2</t>
  </si>
  <si>
    <t>-53286866</t>
  </si>
  <si>
    <t>1207475626</t>
  </si>
  <si>
    <t>D+M montážních ok do výtahové šachty</t>
  </si>
  <si>
    <t>185117405</t>
  </si>
  <si>
    <t>Zkrácení ocelových nosníků I120 skladba T1</t>
  </si>
  <si>
    <t>-2140073539</t>
  </si>
  <si>
    <t>-2078945279</t>
  </si>
  <si>
    <t>-319058133</t>
  </si>
  <si>
    <t>-521799131</t>
  </si>
  <si>
    <t>747928295</t>
  </si>
  <si>
    <t>1655477852</t>
  </si>
  <si>
    <t>998018002</t>
  </si>
  <si>
    <t>Přesun hmot ruční pro budovy v do 12 m</t>
  </si>
  <si>
    <t>168152193</t>
  </si>
  <si>
    <t>1948565057</t>
  </si>
  <si>
    <t>2138120520</t>
  </si>
  <si>
    <t>998711202</t>
  </si>
  <si>
    <t>Přesun hmot procentní pro izolace proti vodě, vlhkosti a plynům v objektech v do 12 m</t>
  </si>
  <si>
    <t>-1765833149</t>
  </si>
  <si>
    <t>713121111</t>
  </si>
  <si>
    <t>Montáž izolace tepelné podlah volně kladenými rohožemi, pásy, dílci, deskami 1 vrstva</t>
  </si>
  <si>
    <t>1159368490</t>
  </si>
  <si>
    <t>28375915</t>
  </si>
  <si>
    <t>deska EPS 150 do plochých střech a podlah λ=0,035 tl 120mm</t>
  </si>
  <si>
    <t>-1885325275</t>
  </si>
  <si>
    <t>-957866324</t>
  </si>
  <si>
    <t>ISV.5901644638381</t>
  </si>
  <si>
    <t>Isover UNIROL PLUS 100mm, λD = 0,036 (W·m-1·K-1), šířka pásu 1200, izolace ze skelných vláken vhodná mezi krokve.</t>
  </si>
  <si>
    <t>-1671396496</t>
  </si>
  <si>
    <t>713131121</t>
  </si>
  <si>
    <t>Montáž izolace tepelné stěn přichycením dráty rohoží, pásů, dílců, desek</t>
  </si>
  <si>
    <t>-219296421</t>
  </si>
  <si>
    <t>ISV.8592248000819</t>
  </si>
  <si>
    <t>Isover UNI 100mm, λD = 0,035 (W·m-1·K-1),1200x600x100mm, univerzální izolace z čedičových vláken, vhodná zejména mezi a pod krokve.</t>
  </si>
  <si>
    <t>-60047251</t>
  </si>
  <si>
    <t>713131141</t>
  </si>
  <si>
    <t>Montáž izolace tepelné stěn a základů lepením celoplošně rohoží, pásů, dílců, desek</t>
  </si>
  <si>
    <t>-712656345</t>
  </si>
  <si>
    <t>-823944997</t>
  </si>
  <si>
    <t>998713102</t>
  </si>
  <si>
    <t>Přesun hmot tonážní pro izolace tepelné v objektech v do 12 m</t>
  </si>
  <si>
    <t>1734720791</t>
  </si>
  <si>
    <t>847438439</t>
  </si>
  <si>
    <t>762123210</t>
  </si>
  <si>
    <t>Montáž tesařských stěn vázaných s ocelovými spojkami z hraněného řeziva průřezové plochy do 100 cm2</t>
  </si>
  <si>
    <t>-8159160</t>
  </si>
  <si>
    <t>60512125</t>
  </si>
  <si>
    <t>hranol stavební řezivo průřezu do 120cm2 do dl 6m</t>
  </si>
  <si>
    <t>1202336737</t>
  </si>
  <si>
    <t>762123230</t>
  </si>
  <si>
    <t>Montáž tesařských stěn vázaných s ocelovými spojkami z hraněného řeziva průřezové plochy do 224 cm2</t>
  </si>
  <si>
    <t>-620946347</t>
  </si>
  <si>
    <t>60512135</t>
  </si>
  <si>
    <t>hranol stavební řezivo průřezu do 288cm2 do dl 6m</t>
  </si>
  <si>
    <t>1222930932</t>
  </si>
  <si>
    <t>762195000</t>
  </si>
  <si>
    <t>Spojovací prostředky pro montáž stěn, příček, bednění stěn</t>
  </si>
  <si>
    <t>-1905407939</t>
  </si>
  <si>
    <t>762430019.CDC</t>
  </si>
  <si>
    <t>Obložení stěn z cementotřískových desek CETRIS tl 24 mm na sraz šroubovaných</t>
  </si>
  <si>
    <t>769827171</t>
  </si>
  <si>
    <t>665187531</t>
  </si>
  <si>
    <t>762511217/R</t>
  </si>
  <si>
    <t xml:space="preserve">Příplatek za demontáž a zpěnou montáž provizorní pracovní lávky </t>
  </si>
  <si>
    <t>942731180</t>
  </si>
  <si>
    <t>762521104</t>
  </si>
  <si>
    <t>Položení podlahy z hrubých prken na sraz</t>
  </si>
  <si>
    <t>-234321488</t>
  </si>
  <si>
    <t>60511150</t>
  </si>
  <si>
    <t>řezivo stavební prkna omítaná netříděná tl 25mm dl 4m</t>
  </si>
  <si>
    <t>-1139644746</t>
  </si>
  <si>
    <t>-1380322396</t>
  </si>
  <si>
    <t>-178187588</t>
  </si>
  <si>
    <t>1907050886</t>
  </si>
  <si>
    <t>1668489723</t>
  </si>
  <si>
    <t>1390264130</t>
  </si>
  <si>
    <t>762810117.CDC</t>
  </si>
  <si>
    <t>Záklop stropů z cementotřískových desek CETRIS tl 24 mm na sraz šroubovaných na trámy</t>
  </si>
  <si>
    <t>312903029</t>
  </si>
  <si>
    <t>998762102</t>
  </si>
  <si>
    <t>Přesun hmot tonážní pro kce tesařské v objektech v do 12 m</t>
  </si>
  <si>
    <t>690376281</t>
  </si>
  <si>
    <t>998762181</t>
  </si>
  <si>
    <t>Příplatek k přesunu hmot tonážní 762 prováděný bez použití mechanizace</t>
  </si>
  <si>
    <t>-843633566</t>
  </si>
  <si>
    <t>763111417.KNF</t>
  </si>
  <si>
    <t>SDK příčka W 112 tl 150 mm profil CW+UW 100 desky 2xWHITE (A) 12,5 TI TOPSIL 40+40 mm   EI 60 Rw 56 dB</t>
  </si>
  <si>
    <t>-435421144</t>
  </si>
  <si>
    <t>763121623</t>
  </si>
  <si>
    <t>Montáž desek tl 2x12,5 mm na nosnou kci SDK stěna předsazená</t>
  </si>
  <si>
    <t>-104918515</t>
  </si>
  <si>
    <t>KNF.00167722</t>
  </si>
  <si>
    <t>Protipožární sádrokartonová deska KNAUF RED PIANO 12,5 HRAK</t>
  </si>
  <si>
    <t>-1052134237</t>
  </si>
  <si>
    <t>1830515827</t>
  </si>
  <si>
    <t>-442387255</t>
  </si>
  <si>
    <t>763112318/R.KNF</t>
  </si>
  <si>
    <t>SDK příčka mezibytová W 115 tl 255 mm zdvojený profil CW+UW 100 desky 2xWHITE DIAMANT (A) 12,5 TI TOPSIL 100+100 mm 15 kg/m3 EI 60 Rw 65 dB</t>
  </si>
  <si>
    <t>-1663191014</t>
  </si>
  <si>
    <t>763131415.KNF</t>
  </si>
  <si>
    <t>SDK podhled D 112 desky 1xWHITE (A) 15 TI 100 mm 30 kg/m3 dvouvrstvá spodní kce profil CD+UD</t>
  </si>
  <si>
    <t>-1057713425</t>
  </si>
  <si>
    <t>763131432</t>
  </si>
  <si>
    <t>SDK podhled deska 1xDF 15 bez izolace dvouvrstvá spodní kce profil CD+UD REI 90</t>
  </si>
  <si>
    <t>-1763293418</t>
  </si>
  <si>
    <t>763131452.KNF</t>
  </si>
  <si>
    <t>SDK podhled D 112 deska 1xGREEN (H2) 12,5 TI 100 mm 30 kg/m3 dvouvrstvá spodní kce profil CD+UD</t>
  </si>
  <si>
    <t>-1724695992</t>
  </si>
  <si>
    <t>-2027281405</t>
  </si>
  <si>
    <t>1113320746</t>
  </si>
  <si>
    <t>JTA.JFN140SP</t>
  </si>
  <si>
    <t>folie nehořlavá parotěsná JUTAFOL N Speciál 140g/m2</t>
  </si>
  <si>
    <t>1473147743</t>
  </si>
  <si>
    <t>-1390173677</t>
  </si>
  <si>
    <t>-2119904098</t>
  </si>
  <si>
    <t>763161723</t>
  </si>
  <si>
    <t>SDK podkroví deska 1xDF 15 TI 200 mm 40 kg/m3 REI 45 dvouvrstvá spodní kce profil CD+UD na krokvových závěsech</t>
  </si>
  <si>
    <t>-290935086</t>
  </si>
  <si>
    <t>763172315/R</t>
  </si>
  <si>
    <t>Montáž revizních dvířek SDK kcí vel. 1200x600 mm</t>
  </si>
  <si>
    <t>191849436</t>
  </si>
  <si>
    <t>590307149</t>
  </si>
  <si>
    <t>dvířka revizní s automatickým zámkem 1200x600mm</t>
  </si>
  <si>
    <t>345798666</t>
  </si>
  <si>
    <t>763251111</t>
  </si>
  <si>
    <t>Sádrovláknitá podlaha tl 20 mm z desek tl 2x10 mm bez podsypu</t>
  </si>
  <si>
    <t>-1826976721</t>
  </si>
  <si>
    <t>998763302</t>
  </si>
  <si>
    <t>Přesun hmot tonážní pro sádrokartonové konstrukce v objektech v do 12 m</t>
  </si>
  <si>
    <t>142847041</t>
  </si>
  <si>
    <t>765</t>
  </si>
  <si>
    <t>Krytina skládaná</t>
  </si>
  <si>
    <t>765191001</t>
  </si>
  <si>
    <t>Montáž pojistné hydroizolační nebo parotěsné fólie kladené ve sklonu do 20° lepením na bednění nebo izolaci</t>
  </si>
  <si>
    <t>363151446</t>
  </si>
  <si>
    <t>JTA.JD135P</t>
  </si>
  <si>
    <t>JUTADACH 135 2 A.P. (75m2/bal.)</t>
  </si>
  <si>
    <t>25057327</t>
  </si>
  <si>
    <t>998765102</t>
  </si>
  <si>
    <t>Přesun hmot tonážní pro krytiny skládané v objektech v do 12 m</t>
  </si>
  <si>
    <t>-1871012086</t>
  </si>
  <si>
    <t>-1993071869</t>
  </si>
  <si>
    <t>1717528166</t>
  </si>
  <si>
    <t>-847358544</t>
  </si>
  <si>
    <t>-33239332</t>
  </si>
  <si>
    <t>-1118145531</t>
  </si>
  <si>
    <t>-1452039481</t>
  </si>
  <si>
    <t>-1174923305</t>
  </si>
  <si>
    <t>60794101</t>
  </si>
  <si>
    <t>deska parapetní laminovaná bílá bez nosu vnitřní 200x1000mm</t>
  </si>
  <si>
    <t>-1036599090</t>
  </si>
  <si>
    <t>1486910518</t>
  </si>
  <si>
    <t>89745821</t>
  </si>
  <si>
    <t>D+M vnitřních dveří EI 30 DP3 dle specifikace ozn.301 včetně obložkové zárubně  800x2100 mm</t>
  </si>
  <si>
    <t>266663915</t>
  </si>
  <si>
    <t>D+M vnitřních dveří dle specifikace ozn.302 včetně obložkové zárubně   800x2100 mm</t>
  </si>
  <si>
    <t>2065543644</t>
  </si>
  <si>
    <t>D+M vnitřních dveří dle specifikace ozn.302 včetně obložkové zárubně   700x2100 mm</t>
  </si>
  <si>
    <t>1475911952</t>
  </si>
  <si>
    <t>D+M vnitřních dveří EI 15 DP3 dle specifikace ozn.304 včetně obložkové zárubně  1600x2100 mm</t>
  </si>
  <si>
    <t>1686580198</t>
  </si>
  <si>
    <t>D+M vnitřních dveří EW 15 DP3 dle specifikace ozn.305,308 včetně obložkové zárubně a samozavírače 900x2100 mm</t>
  </si>
  <si>
    <t>1723082838</t>
  </si>
  <si>
    <t>D+M vnitřních dveří EW 15 DP3 dle specifikace ozn.306,307 včetně obložkové zárubně a samozavírače 1200x2100 mm</t>
  </si>
  <si>
    <t>-215060082</t>
  </si>
  <si>
    <t>1935063680</t>
  </si>
  <si>
    <t>998766202</t>
  </si>
  <si>
    <t>Přesun hmot procentní pro konstrukce truhlářské v objektech v do 12 m</t>
  </si>
  <si>
    <t>-78636250</t>
  </si>
  <si>
    <t>-1239875444</t>
  </si>
  <si>
    <t>2120615260</t>
  </si>
  <si>
    <t>771574115</t>
  </si>
  <si>
    <t>Montáž podlah keramických hladkých lepených flexibilním lepidlem do 25 ks/m2</t>
  </si>
  <si>
    <t>327806392</t>
  </si>
  <si>
    <t>1754199377</t>
  </si>
  <si>
    <t>1446714328</t>
  </si>
  <si>
    <t>1380840477</t>
  </si>
  <si>
    <t>-740509421</t>
  </si>
  <si>
    <t>1482889367</t>
  </si>
  <si>
    <t>-1208946884</t>
  </si>
  <si>
    <t>21490459</t>
  </si>
  <si>
    <t>1497494606</t>
  </si>
  <si>
    <t>-1233862081</t>
  </si>
  <si>
    <t>371855141</t>
  </si>
  <si>
    <t>BSE.852</t>
  </si>
  <si>
    <t xml:space="preserve">Forbo, Sarlon Degrade Jungle,19db, PVC vinyl heterogenní akustický, 433908 role š. 2m </t>
  </si>
  <si>
    <t>1733616927</t>
  </si>
  <si>
    <t>vinyl Expona Comercial  INDIA INK SLATE  5056</t>
  </si>
  <si>
    <t>-952218409</t>
  </si>
  <si>
    <t>1647454189</t>
  </si>
  <si>
    <t>1842843533</t>
  </si>
  <si>
    <t>-1338317770</t>
  </si>
  <si>
    <t>-466713945</t>
  </si>
  <si>
    <t>-145839361</t>
  </si>
  <si>
    <t>2144075708</t>
  </si>
  <si>
    <t>-1628086267</t>
  </si>
  <si>
    <t>656903164</t>
  </si>
  <si>
    <t>-1470509124</t>
  </si>
  <si>
    <t>1509536466</t>
  </si>
  <si>
    <t>2019282765</t>
  </si>
  <si>
    <t>-1440231434</t>
  </si>
  <si>
    <t>-715070726</t>
  </si>
  <si>
    <t>1409348295</t>
  </si>
  <si>
    <t>1667261298</t>
  </si>
  <si>
    <t>643-08 - vnější stavební práce a střecha</t>
  </si>
  <si>
    <t>273351121/R</t>
  </si>
  <si>
    <t>Zřízení bednění základových desek s vložení nerez plechu tl.8mm</t>
  </si>
  <si>
    <t>1455580478</t>
  </si>
  <si>
    <t>334607548</t>
  </si>
  <si>
    <t>564760111</t>
  </si>
  <si>
    <t>Podklad z kameniva hrubého drceného vel. 0-32 mm tl 200 mm</t>
  </si>
  <si>
    <t>-884032188</t>
  </si>
  <si>
    <t>567120107</t>
  </si>
  <si>
    <t>Podklad ze směsi stmelené cementem SC C 1,5/2,0 (SC II) tl 60 mm</t>
  </si>
  <si>
    <t>-1007058024</t>
  </si>
  <si>
    <t>591411111</t>
  </si>
  <si>
    <t>Kladení dlažby z mozaiky jednobarevné komunikací pro pěší lože z kameniva</t>
  </si>
  <si>
    <t>-1359031118</t>
  </si>
  <si>
    <t>58381004</t>
  </si>
  <si>
    <t>kostka dlažební mozaika žula 4/6 tř 1</t>
  </si>
  <si>
    <t>1957970497</t>
  </si>
  <si>
    <t>622131101/RR</t>
  </si>
  <si>
    <t>Zpevnění podkladu vnějších stěn  celoplošně ručně např. KEIM Fixativ</t>
  </si>
  <si>
    <t>2124271577</t>
  </si>
  <si>
    <t>622331121/R</t>
  </si>
  <si>
    <t>Adhezní můstek a základní profilační omítka dle PD - nosná vrstva pro finální teraco např. KEIM Porosan Trass Zementputz</t>
  </si>
  <si>
    <t>-784020619</t>
  </si>
  <si>
    <t>622331121/R1</t>
  </si>
  <si>
    <t>Základní jádrová omítka dle PD - nosná vrstva pro finální břízolit např.KEIM Grundputz – HKP (hydraulic-kalk-putz)</t>
  </si>
  <si>
    <t>782613847</t>
  </si>
  <si>
    <t>622332111/R</t>
  </si>
  <si>
    <t xml:space="preserve">Škrábaná omítka (břízolitová) vnějších stěn nanášená ručně na omítnutý podklad dle specifikace PD např.KEIM KRATZPUTZ </t>
  </si>
  <si>
    <t>1749511765</t>
  </si>
  <si>
    <t>622332111/R1</t>
  </si>
  <si>
    <t>Finální vrstva umělý kámen teraco vnějších stěn nanášená ručně na omítnutý podklad dle specifikace PD včetně konečného pemrlování</t>
  </si>
  <si>
    <t>-934984091</t>
  </si>
  <si>
    <t>622332111/R2</t>
  </si>
  <si>
    <t>Zhotovení nové profilace fasády velké šablony</t>
  </si>
  <si>
    <t>212372289</t>
  </si>
  <si>
    <t>622332111/R2.</t>
  </si>
  <si>
    <t>Zhotovení nové profilace fasády malé šablony</t>
  </si>
  <si>
    <t>1022894978</t>
  </si>
  <si>
    <t>622332111/R2a</t>
  </si>
  <si>
    <t>Příplatek za navýšení spotřeby materiálu pro zhotovení nové profilace fasády velké šablony</t>
  </si>
  <si>
    <t>1955443126</t>
  </si>
  <si>
    <t>622332111/R2b</t>
  </si>
  <si>
    <t>Příplatek za navýšení spotřeby materiálu pro zhotovení nové profilace fasády malé šablony</t>
  </si>
  <si>
    <t>79610053</t>
  </si>
  <si>
    <t>622332111/R3</t>
  </si>
  <si>
    <t>Dodatečná barevná korekce a sjednocení povrchů stěn teraca dle specifikace PD např. KEIM Restauro Lasur / KEIM Restauro Fixativ</t>
  </si>
  <si>
    <t>-425695396</t>
  </si>
  <si>
    <t>622332111/R4</t>
  </si>
  <si>
    <t>Dodatečná zvýšení odolnosti stěn teraca dle specifikace PD např. KEIM Lotexan</t>
  </si>
  <si>
    <t>990889976</t>
  </si>
  <si>
    <t>629995101</t>
  </si>
  <si>
    <t>Očištění vnějších ploch tlakovou vodou</t>
  </si>
  <si>
    <t>96941322</t>
  </si>
  <si>
    <t>Zřízení otvoru včetně  začištění a osazení klíčového trezoru</t>
  </si>
  <si>
    <t>370850336</t>
  </si>
  <si>
    <t>21564123</t>
  </si>
  <si>
    <t>klíčový trezor</t>
  </si>
  <si>
    <t>-121237819</t>
  </si>
  <si>
    <t>Úpravy dopravního značení</t>
  </si>
  <si>
    <t>1292488875</t>
  </si>
  <si>
    <t>685166626</t>
  </si>
  <si>
    <t>1104580206</t>
  </si>
  <si>
    <t>-1015131755</t>
  </si>
  <si>
    <t>944121111/R</t>
  </si>
  <si>
    <t xml:space="preserve">Montáž ochranného zábradlí dílcového na vnějších stranách objektů odkloněného od svislice </t>
  </si>
  <si>
    <t>-1969540791</t>
  </si>
  <si>
    <t>944121211</t>
  </si>
  <si>
    <t>Příplatek k ochrannému zábradlí dílcovému na vnějších stranách objektů za první a ZKD den použití</t>
  </si>
  <si>
    <t>-364841945</t>
  </si>
  <si>
    <t>944121811</t>
  </si>
  <si>
    <t xml:space="preserve">Demontáž ochranného zábradlí dílcového na vnějších stranách objektů  </t>
  </si>
  <si>
    <t>-1488715411</t>
  </si>
  <si>
    <t>944511111</t>
  </si>
  <si>
    <t>Montáž ochranné sítě z textilie z umělých vláken</t>
  </si>
  <si>
    <t>-1088214196</t>
  </si>
  <si>
    <t>944511211</t>
  </si>
  <si>
    <t>Příplatek k ochranné síti za první a ZKD den použití</t>
  </si>
  <si>
    <t>1607942798</t>
  </si>
  <si>
    <t>944511811</t>
  </si>
  <si>
    <t>Demontáž ochranné sítě z textilie z umělých vláken</t>
  </si>
  <si>
    <t>-1795421134</t>
  </si>
  <si>
    <t>985311211</t>
  </si>
  <si>
    <t>Reprofilace líce kleneb a podhledů cementovými sanačními maltami tl 10 mm dle popisu TZ</t>
  </si>
  <si>
    <t>1905967051</t>
  </si>
  <si>
    <t>998017002</t>
  </si>
  <si>
    <t>Přesun hmot s omezením mechanizace pro budovy v do 12 m</t>
  </si>
  <si>
    <t>-2040172470</t>
  </si>
  <si>
    <t>712363031/R</t>
  </si>
  <si>
    <t>Provedení povlakové krytiny střech  fólií PO kompletní montáž vč kotvení</t>
  </si>
  <si>
    <t>672570181</t>
  </si>
  <si>
    <t>28329022</t>
  </si>
  <si>
    <t>fólie hydroizolační střešní TPO (FPO), mechanicky kotvená tl 1,8mm</t>
  </si>
  <si>
    <t>28211381</t>
  </si>
  <si>
    <t>28322014</t>
  </si>
  <si>
    <t>fólie hydroizolační střešní mPVC mechanicky kotvená tl 1,2mm šedá</t>
  </si>
  <si>
    <t>1330322176</t>
  </si>
  <si>
    <t>712363313/R04c</t>
  </si>
  <si>
    <t>Svařovací šňůra SF T Welding Cord</t>
  </si>
  <si>
    <t>-510061189</t>
  </si>
  <si>
    <t>712363352</t>
  </si>
  <si>
    <t>Povlakové krytiny střech do 10° z tvarovaných poplastovaných lišt pro folie FPO délky 2 m koutová lišta vnitřní rš 100 mm K05</t>
  </si>
  <si>
    <t>1165809962</t>
  </si>
  <si>
    <t>712363355</t>
  </si>
  <si>
    <t>Povlakové krytiny střech do 10° z tvarovaných poplastovaných lišt délky 2 m okapnice široká rš 150 mm K01</t>
  </si>
  <si>
    <t>1182753878</t>
  </si>
  <si>
    <t>712363358/R</t>
  </si>
  <si>
    <t>Povlakové krytiny střech do 10° z tvarovaných poplastovaných lišt pro folie FPO délky 2 m krycí lišta rš 250 mm K03</t>
  </si>
  <si>
    <t>433810396</t>
  </si>
  <si>
    <t>712363358/R1</t>
  </si>
  <si>
    <t>Povlakové krytiny střech do 10°  liniové obvodové kotvení pro folie FPO  K04</t>
  </si>
  <si>
    <t>-1435503225</t>
  </si>
  <si>
    <t>712363358/R2</t>
  </si>
  <si>
    <t>Povlakové krytiny střech do 10°  lišta "Z" rš 250 kotvení pro folie FPO  K13</t>
  </si>
  <si>
    <t>-1255136133</t>
  </si>
  <si>
    <t>712363359/R</t>
  </si>
  <si>
    <t>Povlakové krytiny střech do 10° z tvarovaných poplastovaných lišt  pro folii FPO délky 2 m závětrná lišta rš 330 mm</t>
  </si>
  <si>
    <t>667907754</t>
  </si>
  <si>
    <t>712363363</t>
  </si>
  <si>
    <t>Povlakové krytiny střech do 10° z tvarovaných poplastovaných lišt pro folie FPO délky 2 m krycí lišta  rš 130 mm K06</t>
  </si>
  <si>
    <t>-1576197159</t>
  </si>
  <si>
    <t>712365878</t>
  </si>
  <si>
    <t>Opracování detailů u prostupů vč dodávky folie</t>
  </si>
  <si>
    <t>911119135</t>
  </si>
  <si>
    <t>7123897</t>
  </si>
  <si>
    <t>Kompletní doplnění střešního pláště dle PD po odbourání komína</t>
  </si>
  <si>
    <t>-397999787</t>
  </si>
  <si>
    <t>7123898</t>
  </si>
  <si>
    <t>Kompletní doplnění střešního pláště dle PD po odbourání šachty na štítové stěně k VaKu vč opravy atiky</t>
  </si>
  <si>
    <t>2095048580</t>
  </si>
  <si>
    <t>712391171</t>
  </si>
  <si>
    <t>Provedení povlakové krytiny střech do 10° podkladní textilní vrstvy</t>
  </si>
  <si>
    <t>-63313207</t>
  </si>
  <si>
    <t>69311317</t>
  </si>
  <si>
    <t>textilie netkaná HPPE 300g/m2</t>
  </si>
  <si>
    <t>-1663242247</t>
  </si>
  <si>
    <t>998712102</t>
  </si>
  <si>
    <t>Přesun hmot tonážní tonážní pro krytiny povlakové v objektech v do 12 m</t>
  </si>
  <si>
    <t>429163436</t>
  </si>
  <si>
    <t>762083122</t>
  </si>
  <si>
    <t>Impregnace řeziva proti dřevokaznému hmyzu, houbám a plísním máčením třída ohrožení 3 a 4</t>
  </si>
  <si>
    <t>327607780</t>
  </si>
  <si>
    <t>762083122/R</t>
  </si>
  <si>
    <t>Chemické očištění vnitřní části střechy (krov, bednění...)</t>
  </si>
  <si>
    <t>-687415668</t>
  </si>
  <si>
    <t>762322912</t>
  </si>
  <si>
    <t>Zavětrování a ztužení vazníků hranoly průřezové plochy přes 100 cm2</t>
  </si>
  <si>
    <t>955678042</t>
  </si>
  <si>
    <t>21645621</t>
  </si>
  <si>
    <t>svorník M16 dl.400mm</t>
  </si>
  <si>
    <t>1197767188</t>
  </si>
  <si>
    <t>21645621a</t>
  </si>
  <si>
    <t>svorník M16 dl.1000mm</t>
  </si>
  <si>
    <t>1384429564</t>
  </si>
  <si>
    <t>21645622</t>
  </si>
  <si>
    <t>vrut M12 dl.200mm</t>
  </si>
  <si>
    <t>-901895180</t>
  </si>
  <si>
    <t>21645623</t>
  </si>
  <si>
    <t xml:space="preserve">matice se zajištěním M24  </t>
  </si>
  <si>
    <t>-1606723028</t>
  </si>
  <si>
    <t>21645624</t>
  </si>
  <si>
    <t>ocelový Pz úhelník pro velká zatížení 90/10/105</t>
  </si>
  <si>
    <t>-1447187246</t>
  </si>
  <si>
    <t>21645625</t>
  </si>
  <si>
    <t>spojovací ocel pro opravu krovu včetně antikorozní úpravy</t>
  </si>
  <si>
    <t>-956519306</t>
  </si>
  <si>
    <t>762341210</t>
  </si>
  <si>
    <t>Montáž bednění střech rovných a šikmých sklonu do 60° z hrubých prken na sraz</t>
  </si>
  <si>
    <t>385303206</t>
  </si>
  <si>
    <t>-1583467922</t>
  </si>
  <si>
    <t>762341275</t>
  </si>
  <si>
    <t>Montáž bednění střech rovných a šikmých sklonu do 60° z desek dřevotřískových na pero a drážku</t>
  </si>
  <si>
    <t>-20462772</t>
  </si>
  <si>
    <t>60621155</t>
  </si>
  <si>
    <t>překližka vodovzdorná tl 24mm</t>
  </si>
  <si>
    <t>741493144</t>
  </si>
  <si>
    <t>762395000</t>
  </si>
  <si>
    <t>Spojovací prostředky krovů, bednění, laťování, nadstřešních konstrukcí</t>
  </si>
  <si>
    <t>-1159800430</t>
  </si>
  <si>
    <t>762431225</t>
  </si>
  <si>
    <t>Montáž obložení stěn deskami dřevotřískovými na pero a drážku</t>
  </si>
  <si>
    <t>-2040353094</t>
  </si>
  <si>
    <t>-570276233</t>
  </si>
  <si>
    <t>762439001</t>
  </si>
  <si>
    <t>Montáž obložení stěn podkladový rošt</t>
  </si>
  <si>
    <t>-703364504</t>
  </si>
  <si>
    <t>764182942</t>
  </si>
  <si>
    <t>60514114</t>
  </si>
  <si>
    <t>řezivo jehličnaté lať impregnovaná dl 4 m</t>
  </si>
  <si>
    <t>-212542220</t>
  </si>
  <si>
    <t>762495000</t>
  </si>
  <si>
    <t>Spojovací prostředky pro montáž olištování, obložení stropů, střešních podhledů a stěn</t>
  </si>
  <si>
    <t>190842106</t>
  </si>
  <si>
    <t>762511147.CDC</t>
  </si>
  <si>
    <t>Podlahové kce podkladové z cementotřískových desek CETRIS tl 24 mm na sraz šroubovaných</t>
  </si>
  <si>
    <t>187618523</t>
  </si>
  <si>
    <t>-1019072186</t>
  </si>
  <si>
    <t>762713230</t>
  </si>
  <si>
    <t>Montáž prostorové vázané kce s ocelovými spojkami z hraněného řeziva průřezové plochy do 288 cm2</t>
  </si>
  <si>
    <t>160605243</t>
  </si>
  <si>
    <t>60512136</t>
  </si>
  <si>
    <t>hranol stavební řezivo průřezu do 288cm2 dl 6-8m</t>
  </si>
  <si>
    <t>336075018</t>
  </si>
  <si>
    <t>762713240</t>
  </si>
  <si>
    <t>Montáž prostorové vázané kce s ocelovými spojkami z hraněného řeziva průřezové plochy do 450 cm2</t>
  </si>
  <si>
    <t>1218203109</t>
  </si>
  <si>
    <t>60512140</t>
  </si>
  <si>
    <t>hranol stavební řezivo průřezu do 450cm2 do dl 6m</t>
  </si>
  <si>
    <t>-1436670310</t>
  </si>
  <si>
    <t>-1493786698</t>
  </si>
  <si>
    <t>60512142</t>
  </si>
  <si>
    <t>hranol stavební řezivo průřezu do 450cm2 přes dl 8m</t>
  </si>
  <si>
    <t>-589827786</t>
  </si>
  <si>
    <t>-1234595550</t>
  </si>
  <si>
    <t>762795000/R</t>
  </si>
  <si>
    <t>Kotvení pro montáž prostorových vázaných kcí včetně chemických kotev  patek BV/P</t>
  </si>
  <si>
    <t>1184898365</t>
  </si>
  <si>
    <t>762795000/R1</t>
  </si>
  <si>
    <t>Kotvení pro montáž propojení podélných trámů včetně pozink úhelníků 90x105x105 tl.3mm</t>
  </si>
  <si>
    <t>1529472744</t>
  </si>
  <si>
    <t>-1965214018</t>
  </si>
  <si>
    <t>764021406</t>
  </si>
  <si>
    <t>Podkladní plech - zatahovací pás  z Al plechu rš 570 mm K14</t>
  </si>
  <si>
    <t>-1739581926</t>
  </si>
  <si>
    <t>764121401/R</t>
  </si>
  <si>
    <t>Krytina střechy rovné drážkováním ze svitků z Al plechu pás střechy objektu VZT , komínů K10</t>
  </si>
  <si>
    <t>-1556111111</t>
  </si>
  <si>
    <t>764121405/R</t>
  </si>
  <si>
    <t>Krytina střechy rovné drážkováním ze svitků z Al plechu rš 500 mm sklonu přes 60° K16</t>
  </si>
  <si>
    <t>1010388527</t>
  </si>
  <si>
    <t>764121444</t>
  </si>
  <si>
    <t>Krytina střechy rovné ze šablon z Al plechu do 4 ks/m2 sklonu přes 60° K11,K21</t>
  </si>
  <si>
    <t>-1102583479</t>
  </si>
  <si>
    <t>764121444/R</t>
  </si>
  <si>
    <t>Příplatek za oplechování svislé části K21,K16,K24</t>
  </si>
  <si>
    <t>-1665963742</t>
  </si>
  <si>
    <t>764223451</t>
  </si>
  <si>
    <t>Střešní výlez pro folii nebokrytinu  z Al plechu včetně lemování K09</t>
  </si>
  <si>
    <t>-797554717</t>
  </si>
  <si>
    <t>764223455</t>
  </si>
  <si>
    <t>Sněhový zachytávač krytiny z Al plechu průběžný jednotrubkový K08</t>
  </si>
  <si>
    <t>1794191144</t>
  </si>
  <si>
    <t>764224406</t>
  </si>
  <si>
    <t>Oplechování horních ploch a nadezdívek (atik) bez rohů z Al plechu mechanicky kotvené rš 430 mm K07</t>
  </si>
  <si>
    <t>-1355799300</t>
  </si>
  <si>
    <t>764226442</t>
  </si>
  <si>
    <t>Oplechování parapetů rovných celoplošně lepené z Al plechu rš 200 mm</t>
  </si>
  <si>
    <t>-895248840</t>
  </si>
  <si>
    <t>764226443</t>
  </si>
  <si>
    <t>Oplechování parapetů rovných celoplošně lepené z Al plechu rš 250 mm K26,K27</t>
  </si>
  <si>
    <t>-1868300689</t>
  </si>
  <si>
    <t>764228411</t>
  </si>
  <si>
    <t>Oplechování římsy rovné mechanicky kotvené z Al plechu rš přes 670 mm K22</t>
  </si>
  <si>
    <t>6533528</t>
  </si>
  <si>
    <t>764228411/R</t>
  </si>
  <si>
    <t>Oplechování  krycí lišta  z Al plechu rš 130 mm K23</t>
  </si>
  <si>
    <t>746618910</t>
  </si>
  <si>
    <t>764228998</t>
  </si>
  <si>
    <t>D+M provzdušňovacího děrovaného AL pásu rš.150mm např.Prefa barva antracit K15</t>
  </si>
  <si>
    <t>-1839305034</t>
  </si>
  <si>
    <t>764228999</t>
  </si>
  <si>
    <t>D+M provzdušňovacího děrovaného AL pásu rš.200mm např.Prefa barva antracit K02</t>
  </si>
  <si>
    <t>1391353653</t>
  </si>
  <si>
    <t>764521404</t>
  </si>
  <si>
    <t>Žlab podokapní půlkruhový z Al plechu rš 330 mm K18</t>
  </si>
  <si>
    <t>1617993273</t>
  </si>
  <si>
    <t>764523407</t>
  </si>
  <si>
    <t>Žlaby nadokapní (nástřešní ) oblého tvaru včetně háků, čel a hrdel z Al plechu rš 670 mm K12</t>
  </si>
  <si>
    <t>226211008</t>
  </si>
  <si>
    <t>764523427</t>
  </si>
  <si>
    <t>Příplatek k cenám nadokapního žlabu za provedení rohu nebo koutu z Al plechu rš 670 mm</t>
  </si>
  <si>
    <t>1189829078</t>
  </si>
  <si>
    <t>764528422</t>
  </si>
  <si>
    <t>Svody kruhové včetně objímek, kolen, odskoků z Al plechu průměru 100 mm K19,K20</t>
  </si>
  <si>
    <t>-20918268</t>
  </si>
  <si>
    <t>998764102</t>
  </si>
  <si>
    <t>Přesun hmot tonážní pro konstrukce klempířské v objektech v do 12 m</t>
  </si>
  <si>
    <t>1935980620</t>
  </si>
  <si>
    <t>-2049722691</t>
  </si>
  <si>
    <t>28329036</t>
  </si>
  <si>
    <t>fólie kontaktní difuzně propustná např.Bauder TOP VENT NSK</t>
  </si>
  <si>
    <t>537439696</t>
  </si>
  <si>
    <t>-1363009121</t>
  </si>
  <si>
    <t xml:space="preserve">D+M nerez zábradlí rampy </t>
  </si>
  <si>
    <t>286009392</t>
  </si>
  <si>
    <t>767995117/R</t>
  </si>
  <si>
    <t>D+M konstrukce pro objekt VZT včetně kotvení  dle specifikace PD</t>
  </si>
  <si>
    <t>1986609103</t>
  </si>
  <si>
    <t>998767102</t>
  </si>
  <si>
    <t>Přesun hmot tonážní pro zámečnické konstrukce v objektech v do 12 m</t>
  </si>
  <si>
    <t>-881514201</t>
  </si>
  <si>
    <t>998767181</t>
  </si>
  <si>
    <t>Příplatek k přesunu hmot tonážní 767 prováděný bez použití mechanizace</t>
  </si>
  <si>
    <t>570963352</t>
  </si>
  <si>
    <t>643-09 - Akustika+ AV technologie</t>
  </si>
  <si>
    <t>OST - AV technologie</t>
  </si>
  <si>
    <t>71401</t>
  </si>
  <si>
    <t>Akustika 1. np velký sál dle specifikace v PD (NFR, ASO, APO, VP, AMO-S, AMO-N)</t>
  </si>
  <si>
    <t>-1229128684</t>
  </si>
  <si>
    <t>71402</t>
  </si>
  <si>
    <t>Akustická měření a projekční činnost velký sál (MDD-E, MDD-Z)</t>
  </si>
  <si>
    <t>1429148025</t>
  </si>
  <si>
    <t>71403</t>
  </si>
  <si>
    <t>Akustika 2. np malý sál dle specifikace v PD (AP, AP-NF,NFR-S,NFR, ASO, APO, VP, AMO-S)</t>
  </si>
  <si>
    <t>1653752244</t>
  </si>
  <si>
    <t>71404</t>
  </si>
  <si>
    <t>Akustická měření a projekční činnost malý sál (MDD-E, MDD-Z)</t>
  </si>
  <si>
    <t>1082537526</t>
  </si>
  <si>
    <t>OST</t>
  </si>
  <si>
    <t>AV technologie</t>
  </si>
  <si>
    <t>1545OST</t>
  </si>
  <si>
    <t>AV - velký sál mč. 217 dle soupisu a specifikace PD</t>
  </si>
  <si>
    <t>512</t>
  </si>
  <si>
    <t>1546372726</t>
  </si>
  <si>
    <t>1546OST</t>
  </si>
  <si>
    <t>AV - malý sál mč. 202 dle soupisu a specifikace PD</t>
  </si>
  <si>
    <t>900691663</t>
  </si>
  <si>
    <t>1547OST</t>
  </si>
  <si>
    <t>Elektronické plakáty dle soupisu a specifikace PD</t>
  </si>
  <si>
    <t>896131798</t>
  </si>
  <si>
    <t>1548OST</t>
  </si>
  <si>
    <t>Audio 100V, mč.110 dle soupisu a specifikace PD</t>
  </si>
  <si>
    <t>12992528</t>
  </si>
  <si>
    <t>1549OST</t>
  </si>
  <si>
    <t>Pokladní systém dle soupisu a specifikace PD</t>
  </si>
  <si>
    <t>-1708707699</t>
  </si>
  <si>
    <t>643-10 - Interiery</t>
  </si>
  <si>
    <t xml:space="preserve">    766 - Interiery</t>
  </si>
  <si>
    <t>Interiery dle specifikace</t>
  </si>
  <si>
    <t>1037463753</t>
  </si>
  <si>
    <t>643-11 - Technika prostředí staveb</t>
  </si>
  <si>
    <t xml:space="preserve">    721 - Zdravotechnika  </t>
  </si>
  <si>
    <t xml:space="preserve">    732 - Ústřední vytápění  a chlazení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</si>
  <si>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</si>
  <si>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</si>
  <si>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</si>
  <si>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791 - Zařízení velkokuchyní</t>
  </si>
  <si>
    <t>M - Práce a dodávky M</t>
  </si>
  <si>
    <t xml:space="preserve">    36-M - Montáž prov.,měř. a regul. zařízení</t>
  </si>
  <si>
    <t>721</t>
  </si>
  <si>
    <t xml:space="preserve">Zdravotechnika  </t>
  </si>
  <si>
    <t>72101</t>
  </si>
  <si>
    <t>Kanalizační přípojka dle soupisu</t>
  </si>
  <si>
    <t>-1600802782</t>
  </si>
  <si>
    <t>72102</t>
  </si>
  <si>
    <t>ZTI dle soupisu</t>
  </si>
  <si>
    <t>-252914921</t>
  </si>
  <si>
    <t>732</t>
  </si>
  <si>
    <t>Ústřední vytápění  a chlazení</t>
  </si>
  <si>
    <t>73201</t>
  </si>
  <si>
    <t>Ústřední vytápění dle soupisu</t>
  </si>
  <si>
    <t>-1935467003</t>
  </si>
  <si>
    <t>73202</t>
  </si>
  <si>
    <t>Chlazení dle soupisu</t>
  </si>
  <si>
    <t>731270653</t>
  </si>
  <si>
    <t>741</t>
  </si>
  <si>
    <t>Elektroinstalace - silnoproud</t>
  </si>
  <si>
    <t>74101</t>
  </si>
  <si>
    <t>D.1.4 Silnopuroud dle soupisu</t>
  </si>
  <si>
    <t>1171883838</t>
  </si>
  <si>
    <t>742</t>
  </si>
  <si>
    <t>Elektroinstalace - slaboproud</t>
  </si>
  <si>
    <t>74201</t>
  </si>
  <si>
    <t>D.1.4. Slaboproud dle soupisu</t>
  </si>
  <si>
    <t>315810586</t>
  </si>
  <si>
    <t>74202</t>
  </si>
  <si>
    <t>D.1.4 EPS dle soupisu</t>
  </si>
  <si>
    <t>871042296</t>
  </si>
  <si>
    <t>751</t>
  </si>
  <si>
    <t>Vzduchotechnika</t>
  </si>
  <si>
    <t>75101</t>
  </si>
  <si>
    <t>Vzduchotechnika dle soupisu</t>
  </si>
  <si>
    <t>115997683</t>
  </si>
  <si>
    <t>791</t>
  </si>
  <si>
    <t>Zařízení velkokuchyní</t>
  </si>
  <si>
    <t>79101</t>
  </si>
  <si>
    <t>Gastro dle soupisu</t>
  </si>
  <si>
    <t>-552866888</t>
  </si>
  <si>
    <t>Práce a dodávky M</t>
  </si>
  <si>
    <t>36-M</t>
  </si>
  <si>
    <t>Montáž prov.,měř. a regul. zařízení</t>
  </si>
  <si>
    <t>36-01</t>
  </si>
  <si>
    <t>Měření a regulace dle soupisu</t>
  </si>
  <si>
    <t>575237845</t>
  </si>
  <si>
    <t>643-12 - VRN</t>
  </si>
  <si>
    <t>VRN - Vedlejší rozpočtové náklady</t>
  </si>
  <si>
    <t xml:space="preserve">    VRN1 - Průzkumné, geodetické a projektové práce</t>
  </si>
  <si>
    <t xml:space="preserve">    VRN5 - Finanční náklady</t>
  </si>
  <si>
    <t>Vedlejší rozpočtové náklady</t>
  </si>
  <si>
    <t>VRN1</t>
  </si>
  <si>
    <t>Průzkumné, geodetické a projektové práce</t>
  </si>
  <si>
    <t>013294000</t>
  </si>
  <si>
    <t>Výrobní dokumentace, dokumentace skutečného provedení, geodetické vytyčení a geodetické zaměření</t>
  </si>
  <si>
    <t>1024</t>
  </si>
  <si>
    <t>-1552615997</t>
  </si>
  <si>
    <t>VRN5</t>
  </si>
  <si>
    <t>Finanční náklady</t>
  </si>
  <si>
    <t>052103000</t>
  </si>
  <si>
    <t xml:space="preserve">Povinná rozpočtová rezerva celé stavby </t>
  </si>
  <si>
    <t>861728078</t>
  </si>
  <si>
    <t>052103001</t>
  </si>
  <si>
    <t xml:space="preserve">Zařízení staveniště </t>
  </si>
  <si>
    <t>1958513000</t>
  </si>
  <si>
    <t>052103002</t>
  </si>
  <si>
    <t>-2017596704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</si>
</sst>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29" fillId="0" borderId="0" xfId="0" applyNumberFormat="1" applyFont="1" applyAlignment="1" applyProtection="1">
      <alignment vertical="center"/>
    </xf>
    <xf numFmtId="0" fontId="20" fillId="0" borderId="0" xfId="0" applyFont="1" applyAlignment="1">
      <alignment horizontal="center"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4" fontId="21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/>
    <xf numFmtId="0" fontId="19" fillId="4" borderId="7" xfId="0" applyFont="1" applyFill="1" applyBorder="1" applyAlignment="1" applyProtection="1">
      <alignment horizontal="right" vertical="center"/>
    </xf>
    <xf numFmtId="0" fontId="19" fillId="4" borderId="7" xfId="0" applyFont="1" applyFill="1" applyBorder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0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38"/>
      <c r="AS2" s="238"/>
      <c r="AT2" s="238"/>
      <c r="AU2" s="238"/>
      <c r="AV2" s="238"/>
      <c r="AW2" s="238"/>
      <c r="AX2" s="238"/>
      <c r="AY2" s="238"/>
      <c r="AZ2" s="238"/>
      <c r="BA2" s="238"/>
      <c r="BB2" s="238"/>
      <c r="BC2" s="238"/>
      <c r="BD2" s="238"/>
      <c r="BE2" s="238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54" t="s">
        <v>14</v>
      </c>
      <c r="L5" s="255"/>
      <c r="M5" s="255"/>
      <c r="N5" s="255"/>
      <c r="O5" s="255"/>
      <c r="P5" s="255"/>
      <c r="Q5" s="255"/>
      <c r="R5" s="255"/>
      <c r="S5" s="255"/>
      <c r="T5" s="255"/>
      <c r="U5" s="255"/>
      <c r="V5" s="255"/>
      <c r="W5" s="255"/>
      <c r="X5" s="255"/>
      <c r="Y5" s="255"/>
      <c r="Z5" s="255"/>
      <c r="AA5" s="255"/>
      <c r="AB5" s="255"/>
      <c r="AC5" s="255"/>
      <c r="AD5" s="255"/>
      <c r="AE5" s="255"/>
      <c r="AF5" s="255"/>
      <c r="AG5" s="255"/>
      <c r="AH5" s="255"/>
      <c r="AI5" s="255"/>
      <c r="AJ5" s="255"/>
      <c r="AK5" s="255"/>
      <c r="AL5" s="255"/>
      <c r="AM5" s="255"/>
      <c r="AN5" s="255"/>
      <c r="AO5" s="255"/>
      <c r="AP5" s="19"/>
      <c r="AQ5" s="19"/>
      <c r="AR5" s="17"/>
      <c r="BE5" s="251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56" t="s">
        <v>17</v>
      </c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5"/>
      <c r="AA6" s="255"/>
      <c r="AB6" s="255"/>
      <c r="AC6" s="255"/>
      <c r="AD6" s="255"/>
      <c r="AE6" s="255"/>
      <c r="AF6" s="255"/>
      <c r="AG6" s="255"/>
      <c r="AH6" s="255"/>
      <c r="AI6" s="255"/>
      <c r="AJ6" s="255"/>
      <c r="AK6" s="255"/>
      <c r="AL6" s="255"/>
      <c r="AM6" s="255"/>
      <c r="AN6" s="255"/>
      <c r="AO6" s="255"/>
      <c r="AP6" s="19"/>
      <c r="AQ6" s="19"/>
      <c r="AR6" s="17"/>
      <c r="BE6" s="252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52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52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52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52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52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52"/>
      <c r="BS12" s="14" t="s">
        <v>6</v>
      </c>
    </row>
    <row r="13" spans="1:74" s="1" customFormat="1" ht="12" customHeight="1">
      <c r="B13" s="18"/>
      <c r="C13" s="19"/>
      <c r="D13" s="26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29</v>
      </c>
      <c r="AO13" s="19"/>
      <c r="AP13" s="19"/>
      <c r="AQ13" s="19"/>
      <c r="AR13" s="17"/>
      <c r="BE13" s="252"/>
      <c r="BS13" s="14" t="s">
        <v>6</v>
      </c>
    </row>
    <row r="14" spans="1:74" ht="12.75">
      <c r="B14" s="18"/>
      <c r="C14" s="19"/>
      <c r="D14" s="19"/>
      <c r="E14" s="257" t="s">
        <v>29</v>
      </c>
      <c r="F14" s="258"/>
      <c r="G14" s="258"/>
      <c r="H14" s="258"/>
      <c r="I14" s="258"/>
      <c r="J14" s="258"/>
      <c r="K14" s="258"/>
      <c r="L14" s="258"/>
      <c r="M14" s="258"/>
      <c r="N14" s="258"/>
      <c r="O14" s="258"/>
      <c r="P14" s="258"/>
      <c r="Q14" s="258"/>
      <c r="R14" s="258"/>
      <c r="S14" s="258"/>
      <c r="T14" s="258"/>
      <c r="U14" s="258"/>
      <c r="V14" s="258"/>
      <c r="W14" s="258"/>
      <c r="X14" s="258"/>
      <c r="Y14" s="258"/>
      <c r="Z14" s="258"/>
      <c r="AA14" s="258"/>
      <c r="AB14" s="258"/>
      <c r="AC14" s="258"/>
      <c r="AD14" s="258"/>
      <c r="AE14" s="258"/>
      <c r="AF14" s="258"/>
      <c r="AG14" s="258"/>
      <c r="AH14" s="258"/>
      <c r="AI14" s="258"/>
      <c r="AJ14" s="258"/>
      <c r="AK14" s="26" t="s">
        <v>27</v>
      </c>
      <c r="AL14" s="19"/>
      <c r="AM14" s="19"/>
      <c r="AN14" s="28" t="s">
        <v>29</v>
      </c>
      <c r="AO14" s="19"/>
      <c r="AP14" s="19"/>
      <c r="AQ14" s="19"/>
      <c r="AR14" s="17"/>
      <c r="BE14" s="252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52"/>
      <c r="BS15" s="14" t="s">
        <v>4</v>
      </c>
    </row>
    <row r="16" spans="1:74" s="1" customFormat="1" ht="12" customHeight="1">
      <c r="B16" s="18"/>
      <c r="C16" s="19"/>
      <c r="D16" s="26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52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52"/>
      <c r="BS17" s="14" t="s">
        <v>32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52"/>
      <c r="BS18" s="14" t="s">
        <v>6</v>
      </c>
    </row>
    <row r="19" spans="1:71" s="1" customFormat="1" ht="12" customHeight="1">
      <c r="B19" s="18"/>
      <c r="C19" s="19"/>
      <c r="D19" s="26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52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52"/>
      <c r="BS20" s="14" t="s">
        <v>32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52"/>
    </row>
    <row r="22" spans="1:71" s="1" customFormat="1" ht="12" customHeight="1">
      <c r="B22" s="18"/>
      <c r="C22" s="19"/>
      <c r="D22" s="26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52"/>
    </row>
    <row r="23" spans="1:71" s="1" customFormat="1" ht="16.5" customHeight="1">
      <c r="B23" s="18"/>
      <c r="C23" s="19"/>
      <c r="D23" s="19"/>
      <c r="E23" s="259" t="s">
        <v>1</v>
      </c>
      <c r="F23" s="259"/>
      <c r="G23" s="259"/>
      <c r="H23" s="259"/>
      <c r="I23" s="259"/>
      <c r="J23" s="259"/>
      <c r="K23" s="259"/>
      <c r="L23" s="259"/>
      <c r="M23" s="259"/>
      <c r="N23" s="259"/>
      <c r="O23" s="259"/>
      <c r="P23" s="259"/>
      <c r="Q23" s="259"/>
      <c r="R23" s="259"/>
      <c r="S23" s="259"/>
      <c r="T23" s="259"/>
      <c r="U23" s="259"/>
      <c r="V23" s="259"/>
      <c r="W23" s="259"/>
      <c r="X23" s="259"/>
      <c r="Y23" s="259"/>
      <c r="Z23" s="259"/>
      <c r="AA23" s="259"/>
      <c r="AB23" s="259"/>
      <c r="AC23" s="259"/>
      <c r="AD23" s="259"/>
      <c r="AE23" s="259"/>
      <c r="AF23" s="259"/>
      <c r="AG23" s="259"/>
      <c r="AH23" s="259"/>
      <c r="AI23" s="259"/>
      <c r="AJ23" s="259"/>
      <c r="AK23" s="259"/>
      <c r="AL23" s="259"/>
      <c r="AM23" s="259"/>
      <c r="AN23" s="259"/>
      <c r="AO23" s="19"/>
      <c r="AP23" s="19"/>
      <c r="AQ23" s="19"/>
      <c r="AR23" s="17"/>
      <c r="BE23" s="252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52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52"/>
    </row>
    <row r="26" spans="1:71" s="2" customFormat="1" ht="25.9" customHeight="1">
      <c r="A26" s="31"/>
      <c r="B26" s="32"/>
      <c r="C26" s="33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60">
        <f>ROUND(AG94,2)</f>
        <v>0</v>
      </c>
      <c r="AL26" s="261"/>
      <c r="AM26" s="261"/>
      <c r="AN26" s="261"/>
      <c r="AO26" s="261"/>
      <c r="AP26" s="33"/>
      <c r="AQ26" s="33"/>
      <c r="AR26" s="36"/>
      <c r="BE26" s="252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52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62" t="s">
        <v>37</v>
      </c>
      <c r="M28" s="262"/>
      <c r="N28" s="262"/>
      <c r="O28" s="262"/>
      <c r="P28" s="262"/>
      <c r="Q28" s="33"/>
      <c r="R28" s="33"/>
      <c r="S28" s="33"/>
      <c r="T28" s="33"/>
      <c r="U28" s="33"/>
      <c r="V28" s="33"/>
      <c r="W28" s="262" t="s">
        <v>38</v>
      </c>
      <c r="X28" s="262"/>
      <c r="Y28" s="262"/>
      <c r="Z28" s="262"/>
      <c r="AA28" s="262"/>
      <c r="AB28" s="262"/>
      <c r="AC28" s="262"/>
      <c r="AD28" s="262"/>
      <c r="AE28" s="262"/>
      <c r="AF28" s="33"/>
      <c r="AG28" s="33"/>
      <c r="AH28" s="33"/>
      <c r="AI28" s="33"/>
      <c r="AJ28" s="33"/>
      <c r="AK28" s="262" t="s">
        <v>39</v>
      </c>
      <c r="AL28" s="262"/>
      <c r="AM28" s="262"/>
      <c r="AN28" s="262"/>
      <c r="AO28" s="262"/>
      <c r="AP28" s="33"/>
      <c r="AQ28" s="33"/>
      <c r="AR28" s="36"/>
      <c r="BE28" s="252"/>
    </row>
    <row r="29" spans="1:71" s="3" customFormat="1" ht="14.45" customHeight="1">
      <c r="B29" s="37"/>
      <c r="C29" s="38"/>
      <c r="D29" s="26" t="s">
        <v>40</v>
      </c>
      <c r="E29" s="38"/>
      <c r="F29" s="26" t="s">
        <v>41</v>
      </c>
      <c r="G29" s="38"/>
      <c r="H29" s="38"/>
      <c r="I29" s="38"/>
      <c r="J29" s="38"/>
      <c r="K29" s="38"/>
      <c r="L29" s="246">
        <v>0.21</v>
      </c>
      <c r="M29" s="245"/>
      <c r="N29" s="245"/>
      <c r="O29" s="245"/>
      <c r="P29" s="245"/>
      <c r="Q29" s="38"/>
      <c r="R29" s="38"/>
      <c r="S29" s="38"/>
      <c r="T29" s="38"/>
      <c r="U29" s="38"/>
      <c r="V29" s="38"/>
      <c r="W29" s="244">
        <f>ROUND(AZ94, 2)</f>
        <v>0</v>
      </c>
      <c r="X29" s="245"/>
      <c r="Y29" s="245"/>
      <c r="Z29" s="245"/>
      <c r="AA29" s="245"/>
      <c r="AB29" s="245"/>
      <c r="AC29" s="245"/>
      <c r="AD29" s="245"/>
      <c r="AE29" s="245"/>
      <c r="AF29" s="38"/>
      <c r="AG29" s="38"/>
      <c r="AH29" s="38"/>
      <c r="AI29" s="38"/>
      <c r="AJ29" s="38"/>
      <c r="AK29" s="244">
        <f>ROUND(AV94, 2)</f>
        <v>0</v>
      </c>
      <c r="AL29" s="245"/>
      <c r="AM29" s="245"/>
      <c r="AN29" s="245"/>
      <c r="AO29" s="245"/>
      <c r="AP29" s="38"/>
      <c r="AQ29" s="38"/>
      <c r="AR29" s="39"/>
      <c r="BE29" s="253"/>
    </row>
    <row r="30" spans="1:71" s="3" customFormat="1" ht="14.45" customHeight="1">
      <c r="B30" s="37"/>
      <c r="C30" s="38"/>
      <c r="D30" s="38"/>
      <c r="E30" s="38"/>
      <c r="F30" s="26" t="s">
        <v>42</v>
      </c>
      <c r="G30" s="38"/>
      <c r="H30" s="38"/>
      <c r="I30" s="38"/>
      <c r="J30" s="38"/>
      <c r="K30" s="38"/>
      <c r="L30" s="246">
        <v>0.15</v>
      </c>
      <c r="M30" s="245"/>
      <c r="N30" s="245"/>
      <c r="O30" s="245"/>
      <c r="P30" s="245"/>
      <c r="Q30" s="38"/>
      <c r="R30" s="38"/>
      <c r="S30" s="38"/>
      <c r="T30" s="38"/>
      <c r="U30" s="38"/>
      <c r="V30" s="38"/>
      <c r="W30" s="244">
        <f>ROUND(BA94, 2)</f>
        <v>0</v>
      </c>
      <c r="X30" s="245"/>
      <c r="Y30" s="245"/>
      <c r="Z30" s="245"/>
      <c r="AA30" s="245"/>
      <c r="AB30" s="245"/>
      <c r="AC30" s="245"/>
      <c r="AD30" s="245"/>
      <c r="AE30" s="245"/>
      <c r="AF30" s="38"/>
      <c r="AG30" s="38"/>
      <c r="AH30" s="38"/>
      <c r="AI30" s="38"/>
      <c r="AJ30" s="38"/>
      <c r="AK30" s="244">
        <f>ROUND(AW94, 2)</f>
        <v>0</v>
      </c>
      <c r="AL30" s="245"/>
      <c r="AM30" s="245"/>
      <c r="AN30" s="245"/>
      <c r="AO30" s="245"/>
      <c r="AP30" s="38"/>
      <c r="AQ30" s="38"/>
      <c r="AR30" s="39"/>
      <c r="BE30" s="253"/>
    </row>
    <row r="31" spans="1:71" s="3" customFormat="1" ht="14.45" hidden="1" customHeight="1">
      <c r="B31" s="37"/>
      <c r="C31" s="38"/>
      <c r="D31" s="38"/>
      <c r="E31" s="38"/>
      <c r="F31" s="26" t="s">
        <v>43</v>
      </c>
      <c r="G31" s="38"/>
      <c r="H31" s="38"/>
      <c r="I31" s="38"/>
      <c r="J31" s="38"/>
      <c r="K31" s="38"/>
      <c r="L31" s="246">
        <v>0.21</v>
      </c>
      <c r="M31" s="245"/>
      <c r="N31" s="245"/>
      <c r="O31" s="245"/>
      <c r="P31" s="245"/>
      <c r="Q31" s="38"/>
      <c r="R31" s="38"/>
      <c r="S31" s="38"/>
      <c r="T31" s="38"/>
      <c r="U31" s="38"/>
      <c r="V31" s="38"/>
      <c r="W31" s="244">
        <f>ROUND(BB94, 2)</f>
        <v>0</v>
      </c>
      <c r="X31" s="245"/>
      <c r="Y31" s="245"/>
      <c r="Z31" s="245"/>
      <c r="AA31" s="245"/>
      <c r="AB31" s="245"/>
      <c r="AC31" s="245"/>
      <c r="AD31" s="245"/>
      <c r="AE31" s="245"/>
      <c r="AF31" s="38"/>
      <c r="AG31" s="38"/>
      <c r="AH31" s="38"/>
      <c r="AI31" s="38"/>
      <c r="AJ31" s="38"/>
      <c r="AK31" s="244">
        <v>0</v>
      </c>
      <c r="AL31" s="245"/>
      <c r="AM31" s="245"/>
      <c r="AN31" s="245"/>
      <c r="AO31" s="245"/>
      <c r="AP31" s="38"/>
      <c r="AQ31" s="38"/>
      <c r="AR31" s="39"/>
      <c r="BE31" s="253"/>
    </row>
    <row r="32" spans="1:71" s="3" customFormat="1" ht="14.45" hidden="1" customHeight="1">
      <c r="B32" s="37"/>
      <c r="C32" s="38"/>
      <c r="D32" s="38"/>
      <c r="E32" s="38"/>
      <c r="F32" s="26" t="s">
        <v>44</v>
      </c>
      <c r="G32" s="38"/>
      <c r="H32" s="38"/>
      <c r="I32" s="38"/>
      <c r="J32" s="38"/>
      <c r="K32" s="38"/>
      <c r="L32" s="246">
        <v>0.15</v>
      </c>
      <c r="M32" s="245"/>
      <c r="N32" s="245"/>
      <c r="O32" s="245"/>
      <c r="P32" s="245"/>
      <c r="Q32" s="38"/>
      <c r="R32" s="38"/>
      <c r="S32" s="38"/>
      <c r="T32" s="38"/>
      <c r="U32" s="38"/>
      <c r="V32" s="38"/>
      <c r="W32" s="244">
        <f>ROUND(BC94, 2)</f>
        <v>0</v>
      </c>
      <c r="X32" s="245"/>
      <c r="Y32" s="245"/>
      <c r="Z32" s="245"/>
      <c r="AA32" s="245"/>
      <c r="AB32" s="245"/>
      <c r="AC32" s="245"/>
      <c r="AD32" s="245"/>
      <c r="AE32" s="245"/>
      <c r="AF32" s="38"/>
      <c r="AG32" s="38"/>
      <c r="AH32" s="38"/>
      <c r="AI32" s="38"/>
      <c r="AJ32" s="38"/>
      <c r="AK32" s="244">
        <v>0</v>
      </c>
      <c r="AL32" s="245"/>
      <c r="AM32" s="245"/>
      <c r="AN32" s="245"/>
      <c r="AO32" s="245"/>
      <c r="AP32" s="38"/>
      <c r="AQ32" s="38"/>
      <c r="AR32" s="39"/>
      <c r="BE32" s="253"/>
    </row>
    <row r="33" spans="1:57" s="3" customFormat="1" ht="14.45" hidden="1" customHeight="1">
      <c r="B33" s="37"/>
      <c r="C33" s="38"/>
      <c r="D33" s="38"/>
      <c r="E33" s="38"/>
      <c r="F33" s="26" t="s">
        <v>45</v>
      </c>
      <c r="G33" s="38"/>
      <c r="H33" s="38"/>
      <c r="I33" s="38"/>
      <c r="J33" s="38"/>
      <c r="K33" s="38"/>
      <c r="L33" s="246">
        <v>0</v>
      </c>
      <c r="M33" s="245"/>
      <c r="N33" s="245"/>
      <c r="O33" s="245"/>
      <c r="P33" s="245"/>
      <c r="Q33" s="38"/>
      <c r="R33" s="38"/>
      <c r="S33" s="38"/>
      <c r="T33" s="38"/>
      <c r="U33" s="38"/>
      <c r="V33" s="38"/>
      <c r="W33" s="244">
        <f>ROUND(BD94, 2)</f>
        <v>0</v>
      </c>
      <c r="X33" s="245"/>
      <c r="Y33" s="245"/>
      <c r="Z33" s="245"/>
      <c r="AA33" s="245"/>
      <c r="AB33" s="245"/>
      <c r="AC33" s="245"/>
      <c r="AD33" s="245"/>
      <c r="AE33" s="245"/>
      <c r="AF33" s="38"/>
      <c r="AG33" s="38"/>
      <c r="AH33" s="38"/>
      <c r="AI33" s="38"/>
      <c r="AJ33" s="38"/>
      <c r="AK33" s="244">
        <v>0</v>
      </c>
      <c r="AL33" s="245"/>
      <c r="AM33" s="245"/>
      <c r="AN33" s="245"/>
      <c r="AO33" s="245"/>
      <c r="AP33" s="38"/>
      <c r="AQ33" s="38"/>
      <c r="AR33" s="39"/>
      <c r="BE33" s="253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52"/>
    </row>
    <row r="35" spans="1:57" s="2" customFormat="1" ht="25.9" customHeight="1">
      <c r="A35" s="31"/>
      <c r="B35" s="32"/>
      <c r="C35" s="40"/>
      <c r="D35" s="41" t="s">
        <v>46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47</v>
      </c>
      <c r="U35" s="42"/>
      <c r="V35" s="42"/>
      <c r="W35" s="42"/>
      <c r="X35" s="250" t="s">
        <v>48</v>
      </c>
      <c r="Y35" s="248"/>
      <c r="Z35" s="248"/>
      <c r="AA35" s="248"/>
      <c r="AB35" s="248"/>
      <c r="AC35" s="42"/>
      <c r="AD35" s="42"/>
      <c r="AE35" s="42"/>
      <c r="AF35" s="42"/>
      <c r="AG35" s="42"/>
      <c r="AH35" s="42"/>
      <c r="AI35" s="42"/>
      <c r="AJ35" s="42"/>
      <c r="AK35" s="247">
        <f>SUM(AK26:AK33)</f>
        <v>0</v>
      </c>
      <c r="AL35" s="248"/>
      <c r="AM35" s="248"/>
      <c r="AN35" s="248"/>
      <c r="AO35" s="249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49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50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51</v>
      </c>
      <c r="AI60" s="35"/>
      <c r="AJ60" s="35"/>
      <c r="AK60" s="35"/>
      <c r="AL60" s="35"/>
      <c r="AM60" s="49" t="s">
        <v>52</v>
      </c>
      <c r="AN60" s="35"/>
      <c r="AO60" s="35"/>
      <c r="AP60" s="33"/>
      <c r="AQ60" s="33"/>
      <c r="AR60" s="36"/>
      <c r="BE60" s="31"/>
    </row>
    <row r="61" spans="1:57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53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54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51</v>
      </c>
      <c r="AI75" s="35"/>
      <c r="AJ75" s="35"/>
      <c r="AK75" s="35"/>
      <c r="AL75" s="35"/>
      <c r="AM75" s="49" t="s">
        <v>52</v>
      </c>
      <c r="AN75" s="35"/>
      <c r="AO75" s="35"/>
      <c r="AP75" s="33"/>
      <c r="AQ75" s="33"/>
      <c r="AR75" s="36"/>
      <c r="BE75" s="31"/>
    </row>
    <row r="76" spans="1:57" s="2" customForma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55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643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65" t="str">
        <f>K6</f>
        <v>Rekonstrukce kina Vesmír</v>
      </c>
      <c r="M85" s="266"/>
      <c r="N85" s="266"/>
      <c r="O85" s="266"/>
      <c r="P85" s="266"/>
      <c r="Q85" s="266"/>
      <c r="R85" s="266"/>
      <c r="S85" s="266"/>
      <c r="T85" s="266"/>
      <c r="U85" s="266"/>
      <c r="V85" s="266"/>
      <c r="W85" s="266"/>
      <c r="X85" s="266"/>
      <c r="Y85" s="266"/>
      <c r="Z85" s="266"/>
      <c r="AA85" s="266"/>
      <c r="AB85" s="266"/>
      <c r="AC85" s="266"/>
      <c r="AD85" s="266"/>
      <c r="AE85" s="266"/>
      <c r="AF85" s="266"/>
      <c r="AG85" s="266"/>
      <c r="AH85" s="266"/>
      <c r="AI85" s="266"/>
      <c r="AJ85" s="266"/>
      <c r="AK85" s="266"/>
      <c r="AL85" s="266"/>
      <c r="AM85" s="266"/>
      <c r="AN85" s="266"/>
      <c r="AO85" s="266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41" t="str">
        <f>IF(AN8= "","",AN8)</f>
        <v>23. 7. 2020</v>
      </c>
      <c r="AN87" s="241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Město Trutnov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30</v>
      </c>
      <c r="AJ89" s="33"/>
      <c r="AK89" s="33"/>
      <c r="AL89" s="33"/>
      <c r="AM89" s="242" t="str">
        <f>IF(E17="","",E17)</f>
        <v>ROSA ARCHITEKT s.r.o.</v>
      </c>
      <c r="AN89" s="243"/>
      <c r="AO89" s="243"/>
      <c r="AP89" s="243"/>
      <c r="AQ89" s="33"/>
      <c r="AR89" s="36"/>
      <c r="AS89" s="232" t="s">
        <v>56</v>
      </c>
      <c r="AT89" s="233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28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33</v>
      </c>
      <c r="AJ90" s="33"/>
      <c r="AK90" s="33"/>
      <c r="AL90" s="33"/>
      <c r="AM90" s="242" t="str">
        <f>IF(E20="","",E20)</f>
        <v>Martina Škopová</v>
      </c>
      <c r="AN90" s="243"/>
      <c r="AO90" s="243"/>
      <c r="AP90" s="243"/>
      <c r="AQ90" s="33"/>
      <c r="AR90" s="36"/>
      <c r="AS90" s="234"/>
      <c r="AT90" s="235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36"/>
      <c r="AT91" s="237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69" t="s">
        <v>57</v>
      </c>
      <c r="D92" s="240"/>
      <c r="E92" s="240"/>
      <c r="F92" s="240"/>
      <c r="G92" s="240"/>
      <c r="H92" s="70"/>
      <c r="I92" s="267" t="s">
        <v>58</v>
      </c>
      <c r="J92" s="240"/>
      <c r="K92" s="240"/>
      <c r="L92" s="240"/>
      <c r="M92" s="240"/>
      <c r="N92" s="240"/>
      <c r="O92" s="240"/>
      <c r="P92" s="240"/>
      <c r="Q92" s="240"/>
      <c r="R92" s="240"/>
      <c r="S92" s="240"/>
      <c r="T92" s="240"/>
      <c r="U92" s="240"/>
      <c r="V92" s="240"/>
      <c r="W92" s="240"/>
      <c r="X92" s="240"/>
      <c r="Y92" s="240"/>
      <c r="Z92" s="240"/>
      <c r="AA92" s="240"/>
      <c r="AB92" s="240"/>
      <c r="AC92" s="240"/>
      <c r="AD92" s="240"/>
      <c r="AE92" s="240"/>
      <c r="AF92" s="240"/>
      <c r="AG92" s="239" t="s">
        <v>59</v>
      </c>
      <c r="AH92" s="240"/>
      <c r="AI92" s="240"/>
      <c r="AJ92" s="240"/>
      <c r="AK92" s="240"/>
      <c r="AL92" s="240"/>
      <c r="AM92" s="240"/>
      <c r="AN92" s="267" t="s">
        <v>60</v>
      </c>
      <c r="AO92" s="240"/>
      <c r="AP92" s="268"/>
      <c r="AQ92" s="71" t="s">
        <v>61</v>
      </c>
      <c r="AR92" s="36"/>
      <c r="AS92" s="72" t="s">
        <v>62</v>
      </c>
      <c r="AT92" s="73" t="s">
        <v>63</v>
      </c>
      <c r="AU92" s="73" t="s">
        <v>64</v>
      </c>
      <c r="AV92" s="73" t="s">
        <v>65</v>
      </c>
      <c r="AW92" s="73" t="s">
        <v>66</v>
      </c>
      <c r="AX92" s="73" t="s">
        <v>67</v>
      </c>
      <c r="AY92" s="73" t="s">
        <v>68</v>
      </c>
      <c r="AZ92" s="73" t="s">
        <v>69</v>
      </c>
      <c r="BA92" s="73" t="s">
        <v>70</v>
      </c>
      <c r="BB92" s="73" t="s">
        <v>71</v>
      </c>
      <c r="BC92" s="73" t="s">
        <v>72</v>
      </c>
      <c r="BD92" s="74" t="s">
        <v>73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74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64">
        <f>ROUND(SUM(AG95:AG108),2)</f>
        <v>0</v>
      </c>
      <c r="AH94" s="264"/>
      <c r="AI94" s="264"/>
      <c r="AJ94" s="264"/>
      <c r="AK94" s="264"/>
      <c r="AL94" s="264"/>
      <c r="AM94" s="264"/>
      <c r="AN94" s="231">
        <f t="shared" ref="AN94:AN108" si="0">SUM(AG94,AT94)</f>
        <v>0</v>
      </c>
      <c r="AO94" s="231"/>
      <c r="AP94" s="231"/>
      <c r="AQ94" s="82" t="s">
        <v>1</v>
      </c>
      <c r="AR94" s="83"/>
      <c r="AS94" s="84">
        <f>ROUND(SUM(AS95:AS108),2)</f>
        <v>0</v>
      </c>
      <c r="AT94" s="85">
        <f t="shared" ref="AT94:AT108" si="1">ROUND(SUM(AV94:AW94),2)</f>
        <v>0</v>
      </c>
      <c r="AU94" s="86">
        <f>ROUND(SUM(AU95:AU108),5)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ROUND(SUM(AZ95:AZ108),2)</f>
        <v>0</v>
      </c>
      <c r="BA94" s="85">
        <f>ROUND(SUM(BA95:BA108),2)</f>
        <v>0</v>
      </c>
      <c r="BB94" s="85">
        <f>ROUND(SUM(BB95:BB108),2)</f>
        <v>0</v>
      </c>
      <c r="BC94" s="85">
        <f>ROUND(SUM(BC95:BC108),2)</f>
        <v>0</v>
      </c>
      <c r="BD94" s="87">
        <f>ROUND(SUM(BD95:BD108),2)</f>
        <v>0</v>
      </c>
      <c r="BS94" s="88" t="s">
        <v>75</v>
      </c>
      <c r="BT94" s="88" t="s">
        <v>76</v>
      </c>
      <c r="BU94" s="89" t="s">
        <v>77</v>
      </c>
      <c r="BV94" s="88" t="s">
        <v>78</v>
      </c>
      <c r="BW94" s="88" t="s">
        <v>5</v>
      </c>
      <c r="BX94" s="88" t="s">
        <v>79</v>
      </c>
      <c r="CL94" s="88" t="s">
        <v>1</v>
      </c>
    </row>
    <row r="95" spans="1:91" s="7" customFormat="1" ht="24.75" customHeight="1">
      <c r="A95" s="90" t="s">
        <v>80</v>
      </c>
      <c r="B95" s="91"/>
      <c r="C95" s="92"/>
      <c r="D95" s="263" t="s">
        <v>81</v>
      </c>
      <c r="E95" s="263"/>
      <c r="F95" s="263"/>
      <c r="G95" s="263"/>
      <c r="H95" s="263"/>
      <c r="I95" s="93"/>
      <c r="J95" s="263" t="s">
        <v>82</v>
      </c>
      <c r="K95" s="263"/>
      <c r="L95" s="263"/>
      <c r="M95" s="263"/>
      <c r="N95" s="263"/>
      <c r="O95" s="263"/>
      <c r="P95" s="263"/>
      <c r="Q95" s="263"/>
      <c r="R95" s="263"/>
      <c r="S95" s="263"/>
      <c r="T95" s="263"/>
      <c r="U95" s="263"/>
      <c r="V95" s="263"/>
      <c r="W95" s="263"/>
      <c r="X95" s="263"/>
      <c r="Y95" s="263"/>
      <c r="Z95" s="263"/>
      <c r="AA95" s="263"/>
      <c r="AB95" s="263"/>
      <c r="AC95" s="263"/>
      <c r="AD95" s="263"/>
      <c r="AE95" s="263"/>
      <c r="AF95" s="263"/>
      <c r="AG95" s="229">
        <f>'643-00 - bourací práce vn...'!J32</f>
        <v>0</v>
      </c>
      <c r="AH95" s="230"/>
      <c r="AI95" s="230"/>
      <c r="AJ95" s="230"/>
      <c r="AK95" s="230"/>
      <c r="AL95" s="230"/>
      <c r="AM95" s="230"/>
      <c r="AN95" s="229">
        <f t="shared" si="0"/>
        <v>0</v>
      </c>
      <c r="AO95" s="230"/>
      <c r="AP95" s="230"/>
      <c r="AQ95" s="94" t="s">
        <v>83</v>
      </c>
      <c r="AR95" s="95"/>
      <c r="AS95" s="96">
        <v>0</v>
      </c>
      <c r="AT95" s="97">
        <f t="shared" si="1"/>
        <v>0</v>
      </c>
      <c r="AU95" s="98">
        <f>'643-00 - bourací práce vn...'!P135</f>
        <v>0</v>
      </c>
      <c r="AV95" s="97">
        <f>'643-00 - bourací práce vn...'!J35</f>
        <v>0</v>
      </c>
      <c r="AW95" s="97">
        <f>'643-00 - bourací práce vn...'!J36</f>
        <v>0</v>
      </c>
      <c r="AX95" s="97">
        <f>'643-00 - bourací práce vn...'!J37</f>
        <v>0</v>
      </c>
      <c r="AY95" s="97">
        <f>'643-00 - bourací práce vn...'!J38</f>
        <v>0</v>
      </c>
      <c r="AZ95" s="97">
        <f>'643-00 - bourací práce vn...'!F35</f>
        <v>0</v>
      </c>
      <c r="BA95" s="97">
        <f>'643-00 - bourací práce vn...'!F36</f>
        <v>0</v>
      </c>
      <c r="BB95" s="97">
        <f>'643-00 - bourací práce vn...'!F37</f>
        <v>0</v>
      </c>
      <c r="BC95" s="97">
        <f>'643-00 - bourací práce vn...'!F38</f>
        <v>0</v>
      </c>
      <c r="BD95" s="99">
        <f>'643-00 - bourací práce vn...'!F39</f>
        <v>0</v>
      </c>
      <c r="BT95" s="100" t="s">
        <v>84</v>
      </c>
      <c r="BV95" s="100" t="s">
        <v>78</v>
      </c>
      <c r="BW95" s="100" t="s">
        <v>85</v>
      </c>
      <c r="BX95" s="100" t="s">
        <v>5</v>
      </c>
      <c r="CL95" s="100" t="s">
        <v>1</v>
      </c>
      <c r="CM95" s="100" t="s">
        <v>86</v>
      </c>
    </row>
    <row r="96" spans="1:91" s="7" customFormat="1" ht="16.5" customHeight="1">
      <c r="A96" s="90" t="s">
        <v>80</v>
      </c>
      <c r="B96" s="91"/>
      <c r="C96" s="92"/>
      <c r="D96" s="263" t="s">
        <v>87</v>
      </c>
      <c r="E96" s="263"/>
      <c r="F96" s="263"/>
      <c r="G96" s="263"/>
      <c r="H96" s="263"/>
      <c r="I96" s="93"/>
      <c r="J96" s="263" t="s">
        <v>88</v>
      </c>
      <c r="K96" s="263"/>
      <c r="L96" s="263"/>
      <c r="M96" s="263"/>
      <c r="N96" s="263"/>
      <c r="O96" s="263"/>
      <c r="P96" s="263"/>
      <c r="Q96" s="263"/>
      <c r="R96" s="263"/>
      <c r="S96" s="263"/>
      <c r="T96" s="263"/>
      <c r="U96" s="263"/>
      <c r="V96" s="263"/>
      <c r="W96" s="263"/>
      <c r="X96" s="263"/>
      <c r="Y96" s="263"/>
      <c r="Z96" s="263"/>
      <c r="AA96" s="263"/>
      <c r="AB96" s="263"/>
      <c r="AC96" s="263"/>
      <c r="AD96" s="263"/>
      <c r="AE96" s="263"/>
      <c r="AF96" s="263"/>
      <c r="AG96" s="229">
        <f>'643-00a - bourací práce 1.pp'!J32</f>
        <v>0</v>
      </c>
      <c r="AH96" s="230"/>
      <c r="AI96" s="230"/>
      <c r="AJ96" s="230"/>
      <c r="AK96" s="230"/>
      <c r="AL96" s="230"/>
      <c r="AM96" s="230"/>
      <c r="AN96" s="229">
        <f t="shared" si="0"/>
        <v>0</v>
      </c>
      <c r="AO96" s="230"/>
      <c r="AP96" s="230"/>
      <c r="AQ96" s="94" t="s">
        <v>83</v>
      </c>
      <c r="AR96" s="95"/>
      <c r="AS96" s="96">
        <v>0</v>
      </c>
      <c r="AT96" s="97">
        <f t="shared" si="1"/>
        <v>0</v>
      </c>
      <c r="AU96" s="98">
        <f>'643-00a - bourací práce 1.pp'!P131</f>
        <v>0</v>
      </c>
      <c r="AV96" s="97">
        <f>'643-00a - bourací práce 1.pp'!J35</f>
        <v>0</v>
      </c>
      <c r="AW96" s="97">
        <f>'643-00a - bourací práce 1.pp'!J36</f>
        <v>0</v>
      </c>
      <c r="AX96" s="97">
        <f>'643-00a - bourací práce 1.pp'!J37</f>
        <v>0</v>
      </c>
      <c r="AY96" s="97">
        <f>'643-00a - bourací práce 1.pp'!J38</f>
        <v>0</v>
      </c>
      <c r="AZ96" s="97">
        <f>'643-00a - bourací práce 1.pp'!F35</f>
        <v>0</v>
      </c>
      <c r="BA96" s="97">
        <f>'643-00a - bourací práce 1.pp'!F36</f>
        <v>0</v>
      </c>
      <c r="BB96" s="97">
        <f>'643-00a - bourací práce 1.pp'!F37</f>
        <v>0</v>
      </c>
      <c r="BC96" s="97">
        <f>'643-00a - bourací práce 1.pp'!F38</f>
        <v>0</v>
      </c>
      <c r="BD96" s="99">
        <f>'643-00a - bourací práce 1.pp'!F39</f>
        <v>0</v>
      </c>
      <c r="BT96" s="100" t="s">
        <v>84</v>
      </c>
      <c r="BV96" s="100" t="s">
        <v>78</v>
      </c>
      <c r="BW96" s="100" t="s">
        <v>89</v>
      </c>
      <c r="BX96" s="100" t="s">
        <v>5</v>
      </c>
      <c r="CL96" s="100" t="s">
        <v>1</v>
      </c>
      <c r="CM96" s="100" t="s">
        <v>86</v>
      </c>
    </row>
    <row r="97" spans="1:91" s="7" customFormat="1" ht="16.5" customHeight="1">
      <c r="A97" s="90" t="s">
        <v>80</v>
      </c>
      <c r="B97" s="91"/>
      <c r="C97" s="92"/>
      <c r="D97" s="263" t="s">
        <v>90</v>
      </c>
      <c r="E97" s="263"/>
      <c r="F97" s="263"/>
      <c r="G97" s="263"/>
      <c r="H97" s="263"/>
      <c r="I97" s="93"/>
      <c r="J97" s="263" t="s">
        <v>91</v>
      </c>
      <c r="K97" s="263"/>
      <c r="L97" s="263"/>
      <c r="M97" s="263"/>
      <c r="N97" s="263"/>
      <c r="O97" s="263"/>
      <c r="P97" s="263"/>
      <c r="Q97" s="263"/>
      <c r="R97" s="263"/>
      <c r="S97" s="263"/>
      <c r="T97" s="263"/>
      <c r="U97" s="263"/>
      <c r="V97" s="263"/>
      <c r="W97" s="263"/>
      <c r="X97" s="263"/>
      <c r="Y97" s="263"/>
      <c r="Z97" s="263"/>
      <c r="AA97" s="263"/>
      <c r="AB97" s="263"/>
      <c r="AC97" s="263"/>
      <c r="AD97" s="263"/>
      <c r="AE97" s="263"/>
      <c r="AF97" s="263"/>
      <c r="AG97" s="229">
        <f>'643-01 - bourací práce 1.np'!J32</f>
        <v>0</v>
      </c>
      <c r="AH97" s="230"/>
      <c r="AI97" s="230"/>
      <c r="AJ97" s="230"/>
      <c r="AK97" s="230"/>
      <c r="AL97" s="230"/>
      <c r="AM97" s="230"/>
      <c r="AN97" s="229">
        <f t="shared" si="0"/>
        <v>0</v>
      </c>
      <c r="AO97" s="230"/>
      <c r="AP97" s="230"/>
      <c r="AQ97" s="94" t="s">
        <v>83</v>
      </c>
      <c r="AR97" s="95"/>
      <c r="AS97" s="96">
        <v>0</v>
      </c>
      <c r="AT97" s="97">
        <f t="shared" si="1"/>
        <v>0</v>
      </c>
      <c r="AU97" s="98">
        <f>'643-01 - bourací práce 1.np'!P136</f>
        <v>0</v>
      </c>
      <c r="AV97" s="97">
        <f>'643-01 - bourací práce 1.np'!J35</f>
        <v>0</v>
      </c>
      <c r="AW97" s="97">
        <f>'643-01 - bourací práce 1.np'!J36</f>
        <v>0</v>
      </c>
      <c r="AX97" s="97">
        <f>'643-01 - bourací práce 1.np'!J37</f>
        <v>0</v>
      </c>
      <c r="AY97" s="97">
        <f>'643-01 - bourací práce 1.np'!J38</f>
        <v>0</v>
      </c>
      <c r="AZ97" s="97">
        <f>'643-01 - bourací práce 1.np'!F35</f>
        <v>0</v>
      </c>
      <c r="BA97" s="97">
        <f>'643-01 - bourací práce 1.np'!F36</f>
        <v>0</v>
      </c>
      <c r="BB97" s="97">
        <f>'643-01 - bourací práce 1.np'!F37</f>
        <v>0</v>
      </c>
      <c r="BC97" s="97">
        <f>'643-01 - bourací práce 1.np'!F38</f>
        <v>0</v>
      </c>
      <c r="BD97" s="99">
        <f>'643-01 - bourací práce 1.np'!F39</f>
        <v>0</v>
      </c>
      <c r="BT97" s="100" t="s">
        <v>84</v>
      </c>
      <c r="BV97" s="100" t="s">
        <v>78</v>
      </c>
      <c r="BW97" s="100" t="s">
        <v>92</v>
      </c>
      <c r="BX97" s="100" t="s">
        <v>5</v>
      </c>
      <c r="CL97" s="100" t="s">
        <v>1</v>
      </c>
      <c r="CM97" s="100" t="s">
        <v>86</v>
      </c>
    </row>
    <row r="98" spans="1:91" s="7" customFormat="1" ht="16.5" customHeight="1">
      <c r="A98" s="90" t="s">
        <v>80</v>
      </c>
      <c r="B98" s="91"/>
      <c r="C98" s="92"/>
      <c r="D98" s="263" t="s">
        <v>93</v>
      </c>
      <c r="E98" s="263"/>
      <c r="F98" s="263"/>
      <c r="G98" s="263"/>
      <c r="H98" s="263"/>
      <c r="I98" s="93"/>
      <c r="J98" s="263" t="s">
        <v>94</v>
      </c>
      <c r="K98" s="263"/>
      <c r="L98" s="263"/>
      <c r="M98" s="263"/>
      <c r="N98" s="263"/>
      <c r="O98" s="263"/>
      <c r="P98" s="263"/>
      <c r="Q98" s="263"/>
      <c r="R98" s="263"/>
      <c r="S98" s="263"/>
      <c r="T98" s="263"/>
      <c r="U98" s="263"/>
      <c r="V98" s="263"/>
      <c r="W98" s="263"/>
      <c r="X98" s="263"/>
      <c r="Y98" s="263"/>
      <c r="Z98" s="263"/>
      <c r="AA98" s="263"/>
      <c r="AB98" s="263"/>
      <c r="AC98" s="263"/>
      <c r="AD98" s="263"/>
      <c r="AE98" s="263"/>
      <c r="AF98" s="263"/>
      <c r="AG98" s="229">
        <f>'643-02 - bourací práce 2.np'!J32</f>
        <v>0</v>
      </c>
      <c r="AH98" s="230"/>
      <c r="AI98" s="230"/>
      <c r="AJ98" s="230"/>
      <c r="AK98" s="230"/>
      <c r="AL98" s="230"/>
      <c r="AM98" s="230"/>
      <c r="AN98" s="229">
        <f t="shared" si="0"/>
        <v>0</v>
      </c>
      <c r="AO98" s="230"/>
      <c r="AP98" s="230"/>
      <c r="AQ98" s="94" t="s">
        <v>83</v>
      </c>
      <c r="AR98" s="95"/>
      <c r="AS98" s="96">
        <v>0</v>
      </c>
      <c r="AT98" s="97">
        <f t="shared" si="1"/>
        <v>0</v>
      </c>
      <c r="AU98" s="98">
        <f>'643-02 - bourací práce 2.np'!P138</f>
        <v>0</v>
      </c>
      <c r="AV98" s="97">
        <f>'643-02 - bourací práce 2.np'!J35</f>
        <v>0</v>
      </c>
      <c r="AW98" s="97">
        <f>'643-02 - bourací práce 2.np'!J36</f>
        <v>0</v>
      </c>
      <c r="AX98" s="97">
        <f>'643-02 - bourací práce 2.np'!J37</f>
        <v>0</v>
      </c>
      <c r="AY98" s="97">
        <f>'643-02 - bourací práce 2.np'!J38</f>
        <v>0</v>
      </c>
      <c r="AZ98" s="97">
        <f>'643-02 - bourací práce 2.np'!F35</f>
        <v>0</v>
      </c>
      <c r="BA98" s="97">
        <f>'643-02 - bourací práce 2.np'!F36</f>
        <v>0</v>
      </c>
      <c r="BB98" s="97">
        <f>'643-02 - bourací práce 2.np'!F37</f>
        <v>0</v>
      </c>
      <c r="BC98" s="97">
        <f>'643-02 - bourací práce 2.np'!F38</f>
        <v>0</v>
      </c>
      <c r="BD98" s="99">
        <f>'643-02 - bourací práce 2.np'!F39</f>
        <v>0</v>
      </c>
      <c r="BT98" s="100" t="s">
        <v>84</v>
      </c>
      <c r="BV98" s="100" t="s">
        <v>78</v>
      </c>
      <c r="BW98" s="100" t="s">
        <v>95</v>
      </c>
      <c r="BX98" s="100" t="s">
        <v>5</v>
      </c>
      <c r="CL98" s="100" t="s">
        <v>1</v>
      </c>
      <c r="CM98" s="100" t="s">
        <v>86</v>
      </c>
    </row>
    <row r="99" spans="1:91" s="7" customFormat="1" ht="16.5" customHeight="1">
      <c r="A99" s="90" t="s">
        <v>80</v>
      </c>
      <c r="B99" s="91"/>
      <c r="C99" s="92"/>
      <c r="D99" s="263" t="s">
        <v>96</v>
      </c>
      <c r="E99" s="263"/>
      <c r="F99" s="263"/>
      <c r="G99" s="263"/>
      <c r="H99" s="263"/>
      <c r="I99" s="93"/>
      <c r="J99" s="263" t="s">
        <v>97</v>
      </c>
      <c r="K99" s="263"/>
      <c r="L99" s="263"/>
      <c r="M99" s="263"/>
      <c r="N99" s="263"/>
      <c r="O99" s="263"/>
      <c r="P99" s="263"/>
      <c r="Q99" s="263"/>
      <c r="R99" s="263"/>
      <c r="S99" s="263"/>
      <c r="T99" s="263"/>
      <c r="U99" s="263"/>
      <c r="V99" s="263"/>
      <c r="W99" s="263"/>
      <c r="X99" s="263"/>
      <c r="Y99" s="263"/>
      <c r="Z99" s="263"/>
      <c r="AA99" s="263"/>
      <c r="AB99" s="263"/>
      <c r="AC99" s="263"/>
      <c r="AD99" s="263"/>
      <c r="AE99" s="263"/>
      <c r="AF99" s="263"/>
      <c r="AG99" s="229">
        <f>'643-03 - bourací práce 3.np'!J32</f>
        <v>0</v>
      </c>
      <c r="AH99" s="230"/>
      <c r="AI99" s="230"/>
      <c r="AJ99" s="230"/>
      <c r="AK99" s="230"/>
      <c r="AL99" s="230"/>
      <c r="AM99" s="230"/>
      <c r="AN99" s="229">
        <f t="shared" si="0"/>
        <v>0</v>
      </c>
      <c r="AO99" s="230"/>
      <c r="AP99" s="230"/>
      <c r="AQ99" s="94" t="s">
        <v>83</v>
      </c>
      <c r="AR99" s="95"/>
      <c r="AS99" s="96">
        <v>0</v>
      </c>
      <c r="AT99" s="97">
        <f t="shared" si="1"/>
        <v>0</v>
      </c>
      <c r="AU99" s="98">
        <f>'643-03 - bourací práce 3.np'!P136</f>
        <v>0</v>
      </c>
      <c r="AV99" s="97">
        <f>'643-03 - bourací práce 3.np'!J35</f>
        <v>0</v>
      </c>
      <c r="AW99" s="97">
        <f>'643-03 - bourací práce 3.np'!J36</f>
        <v>0</v>
      </c>
      <c r="AX99" s="97">
        <f>'643-03 - bourací práce 3.np'!J37</f>
        <v>0</v>
      </c>
      <c r="AY99" s="97">
        <f>'643-03 - bourací práce 3.np'!J38</f>
        <v>0</v>
      </c>
      <c r="AZ99" s="97">
        <f>'643-03 - bourací práce 3.np'!F35</f>
        <v>0</v>
      </c>
      <c r="BA99" s="97">
        <f>'643-03 - bourací práce 3.np'!F36</f>
        <v>0</v>
      </c>
      <c r="BB99" s="97">
        <f>'643-03 - bourací práce 3.np'!F37</f>
        <v>0</v>
      </c>
      <c r="BC99" s="97">
        <f>'643-03 - bourací práce 3.np'!F38</f>
        <v>0</v>
      </c>
      <c r="BD99" s="99">
        <f>'643-03 - bourací práce 3.np'!F39</f>
        <v>0</v>
      </c>
      <c r="BT99" s="100" t="s">
        <v>84</v>
      </c>
      <c r="BV99" s="100" t="s">
        <v>78</v>
      </c>
      <c r="BW99" s="100" t="s">
        <v>98</v>
      </c>
      <c r="BX99" s="100" t="s">
        <v>5</v>
      </c>
      <c r="CL99" s="100" t="s">
        <v>1</v>
      </c>
      <c r="CM99" s="100" t="s">
        <v>86</v>
      </c>
    </row>
    <row r="100" spans="1:91" s="7" customFormat="1" ht="16.5" customHeight="1">
      <c r="A100" s="90" t="s">
        <v>80</v>
      </c>
      <c r="B100" s="91"/>
      <c r="C100" s="92"/>
      <c r="D100" s="263" t="s">
        <v>99</v>
      </c>
      <c r="E100" s="263"/>
      <c r="F100" s="263"/>
      <c r="G100" s="263"/>
      <c r="H100" s="263"/>
      <c r="I100" s="93"/>
      <c r="J100" s="263" t="s">
        <v>100</v>
      </c>
      <c r="K100" s="263"/>
      <c r="L100" s="263"/>
      <c r="M100" s="263"/>
      <c r="N100" s="263"/>
      <c r="O100" s="263"/>
      <c r="P100" s="263"/>
      <c r="Q100" s="263"/>
      <c r="R100" s="263"/>
      <c r="S100" s="263"/>
      <c r="T100" s="263"/>
      <c r="U100" s="263"/>
      <c r="V100" s="263"/>
      <c r="W100" s="263"/>
      <c r="X100" s="263"/>
      <c r="Y100" s="263"/>
      <c r="Z100" s="263"/>
      <c r="AA100" s="263"/>
      <c r="AB100" s="263"/>
      <c r="AC100" s="263"/>
      <c r="AD100" s="263"/>
      <c r="AE100" s="263"/>
      <c r="AF100" s="263"/>
      <c r="AG100" s="229">
        <f>'643-04 - stavební práce 1.pp'!J32</f>
        <v>0</v>
      </c>
      <c r="AH100" s="230"/>
      <c r="AI100" s="230"/>
      <c r="AJ100" s="230"/>
      <c r="AK100" s="230"/>
      <c r="AL100" s="230"/>
      <c r="AM100" s="230"/>
      <c r="AN100" s="229">
        <f t="shared" si="0"/>
        <v>0</v>
      </c>
      <c r="AO100" s="230"/>
      <c r="AP100" s="230"/>
      <c r="AQ100" s="94" t="s">
        <v>83</v>
      </c>
      <c r="AR100" s="95"/>
      <c r="AS100" s="96">
        <v>0</v>
      </c>
      <c r="AT100" s="97">
        <f t="shared" si="1"/>
        <v>0</v>
      </c>
      <c r="AU100" s="98">
        <f>'643-04 - stavební práce 1.pp'!P140</f>
        <v>0</v>
      </c>
      <c r="AV100" s="97">
        <f>'643-04 - stavební práce 1.pp'!J35</f>
        <v>0</v>
      </c>
      <c r="AW100" s="97">
        <f>'643-04 - stavební práce 1.pp'!J36</f>
        <v>0</v>
      </c>
      <c r="AX100" s="97">
        <f>'643-04 - stavební práce 1.pp'!J37</f>
        <v>0</v>
      </c>
      <c r="AY100" s="97">
        <f>'643-04 - stavební práce 1.pp'!J38</f>
        <v>0</v>
      </c>
      <c r="AZ100" s="97">
        <f>'643-04 - stavební práce 1.pp'!F35</f>
        <v>0</v>
      </c>
      <c r="BA100" s="97">
        <f>'643-04 - stavební práce 1.pp'!F36</f>
        <v>0</v>
      </c>
      <c r="BB100" s="97">
        <f>'643-04 - stavební práce 1.pp'!F37</f>
        <v>0</v>
      </c>
      <c r="BC100" s="97">
        <f>'643-04 - stavební práce 1.pp'!F38</f>
        <v>0</v>
      </c>
      <c r="BD100" s="99">
        <f>'643-04 - stavební práce 1.pp'!F39</f>
        <v>0</v>
      </c>
      <c r="BT100" s="100" t="s">
        <v>84</v>
      </c>
      <c r="BV100" s="100" t="s">
        <v>78</v>
      </c>
      <c r="BW100" s="100" t="s">
        <v>101</v>
      </c>
      <c r="BX100" s="100" t="s">
        <v>5</v>
      </c>
      <c r="CL100" s="100" t="s">
        <v>1</v>
      </c>
      <c r="CM100" s="100" t="s">
        <v>86</v>
      </c>
    </row>
    <row r="101" spans="1:91" s="7" customFormat="1" ht="16.5" customHeight="1">
      <c r="A101" s="90" t="s">
        <v>80</v>
      </c>
      <c r="B101" s="91"/>
      <c r="C101" s="92"/>
      <c r="D101" s="263" t="s">
        <v>102</v>
      </c>
      <c r="E101" s="263"/>
      <c r="F101" s="263"/>
      <c r="G101" s="263"/>
      <c r="H101" s="263"/>
      <c r="I101" s="93"/>
      <c r="J101" s="263" t="s">
        <v>103</v>
      </c>
      <c r="K101" s="263"/>
      <c r="L101" s="263"/>
      <c r="M101" s="263"/>
      <c r="N101" s="263"/>
      <c r="O101" s="263"/>
      <c r="P101" s="263"/>
      <c r="Q101" s="263"/>
      <c r="R101" s="263"/>
      <c r="S101" s="263"/>
      <c r="T101" s="263"/>
      <c r="U101" s="263"/>
      <c r="V101" s="263"/>
      <c r="W101" s="263"/>
      <c r="X101" s="263"/>
      <c r="Y101" s="263"/>
      <c r="Z101" s="263"/>
      <c r="AA101" s="263"/>
      <c r="AB101" s="263"/>
      <c r="AC101" s="263"/>
      <c r="AD101" s="263"/>
      <c r="AE101" s="263"/>
      <c r="AF101" s="263"/>
      <c r="AG101" s="229">
        <f>'643-05 - stavební práce 1.np'!J32</f>
        <v>0</v>
      </c>
      <c r="AH101" s="230"/>
      <c r="AI101" s="230"/>
      <c r="AJ101" s="230"/>
      <c r="AK101" s="230"/>
      <c r="AL101" s="230"/>
      <c r="AM101" s="230"/>
      <c r="AN101" s="229">
        <f t="shared" si="0"/>
        <v>0</v>
      </c>
      <c r="AO101" s="230"/>
      <c r="AP101" s="230"/>
      <c r="AQ101" s="94" t="s">
        <v>83</v>
      </c>
      <c r="AR101" s="95"/>
      <c r="AS101" s="96">
        <v>0</v>
      </c>
      <c r="AT101" s="97">
        <f t="shared" si="1"/>
        <v>0</v>
      </c>
      <c r="AU101" s="98">
        <f>'643-05 - stavební práce 1.np'!P147</f>
        <v>0</v>
      </c>
      <c r="AV101" s="97">
        <f>'643-05 - stavební práce 1.np'!J35</f>
        <v>0</v>
      </c>
      <c r="AW101" s="97">
        <f>'643-05 - stavební práce 1.np'!J36</f>
        <v>0</v>
      </c>
      <c r="AX101" s="97">
        <f>'643-05 - stavební práce 1.np'!J37</f>
        <v>0</v>
      </c>
      <c r="AY101" s="97">
        <f>'643-05 - stavební práce 1.np'!J38</f>
        <v>0</v>
      </c>
      <c r="AZ101" s="97">
        <f>'643-05 - stavební práce 1.np'!F35</f>
        <v>0</v>
      </c>
      <c r="BA101" s="97">
        <f>'643-05 - stavební práce 1.np'!F36</f>
        <v>0</v>
      </c>
      <c r="BB101" s="97">
        <f>'643-05 - stavební práce 1.np'!F37</f>
        <v>0</v>
      </c>
      <c r="BC101" s="97">
        <f>'643-05 - stavební práce 1.np'!F38</f>
        <v>0</v>
      </c>
      <c r="BD101" s="99">
        <f>'643-05 - stavební práce 1.np'!F39</f>
        <v>0</v>
      </c>
      <c r="BT101" s="100" t="s">
        <v>84</v>
      </c>
      <c r="BV101" s="100" t="s">
        <v>78</v>
      </c>
      <c r="BW101" s="100" t="s">
        <v>104</v>
      </c>
      <c r="BX101" s="100" t="s">
        <v>5</v>
      </c>
      <c r="CL101" s="100" t="s">
        <v>1</v>
      </c>
      <c r="CM101" s="100" t="s">
        <v>86</v>
      </c>
    </row>
    <row r="102" spans="1:91" s="7" customFormat="1" ht="16.5" customHeight="1">
      <c r="A102" s="90" t="s">
        <v>80</v>
      </c>
      <c r="B102" s="91"/>
      <c r="C102" s="92"/>
      <c r="D102" s="263" t="s">
        <v>105</v>
      </c>
      <c r="E102" s="263"/>
      <c r="F102" s="263"/>
      <c r="G102" s="263"/>
      <c r="H102" s="263"/>
      <c r="I102" s="93"/>
      <c r="J102" s="263" t="s">
        <v>106</v>
      </c>
      <c r="K102" s="263"/>
      <c r="L102" s="263"/>
      <c r="M102" s="263"/>
      <c r="N102" s="263"/>
      <c r="O102" s="263"/>
      <c r="P102" s="263"/>
      <c r="Q102" s="263"/>
      <c r="R102" s="263"/>
      <c r="S102" s="263"/>
      <c r="T102" s="263"/>
      <c r="U102" s="263"/>
      <c r="V102" s="263"/>
      <c r="W102" s="263"/>
      <c r="X102" s="263"/>
      <c r="Y102" s="263"/>
      <c r="Z102" s="263"/>
      <c r="AA102" s="263"/>
      <c r="AB102" s="263"/>
      <c r="AC102" s="263"/>
      <c r="AD102" s="263"/>
      <c r="AE102" s="263"/>
      <c r="AF102" s="263"/>
      <c r="AG102" s="229">
        <f>'643-06 - stavební práce 2.np'!J32</f>
        <v>0</v>
      </c>
      <c r="AH102" s="230"/>
      <c r="AI102" s="230"/>
      <c r="AJ102" s="230"/>
      <c r="AK102" s="230"/>
      <c r="AL102" s="230"/>
      <c r="AM102" s="230"/>
      <c r="AN102" s="229">
        <f t="shared" si="0"/>
        <v>0</v>
      </c>
      <c r="AO102" s="230"/>
      <c r="AP102" s="230"/>
      <c r="AQ102" s="94" t="s">
        <v>83</v>
      </c>
      <c r="AR102" s="95"/>
      <c r="AS102" s="96">
        <v>0</v>
      </c>
      <c r="AT102" s="97">
        <f t="shared" si="1"/>
        <v>0</v>
      </c>
      <c r="AU102" s="98">
        <f>'643-06 - stavební práce 2.np'!P143</f>
        <v>0</v>
      </c>
      <c r="AV102" s="97">
        <f>'643-06 - stavební práce 2.np'!J35</f>
        <v>0</v>
      </c>
      <c r="AW102" s="97">
        <f>'643-06 - stavební práce 2.np'!J36</f>
        <v>0</v>
      </c>
      <c r="AX102" s="97">
        <f>'643-06 - stavební práce 2.np'!J37</f>
        <v>0</v>
      </c>
      <c r="AY102" s="97">
        <f>'643-06 - stavební práce 2.np'!J38</f>
        <v>0</v>
      </c>
      <c r="AZ102" s="97">
        <f>'643-06 - stavební práce 2.np'!F35</f>
        <v>0</v>
      </c>
      <c r="BA102" s="97">
        <f>'643-06 - stavební práce 2.np'!F36</f>
        <v>0</v>
      </c>
      <c r="BB102" s="97">
        <f>'643-06 - stavební práce 2.np'!F37</f>
        <v>0</v>
      </c>
      <c r="BC102" s="97">
        <f>'643-06 - stavební práce 2.np'!F38</f>
        <v>0</v>
      </c>
      <c r="BD102" s="99">
        <f>'643-06 - stavební práce 2.np'!F39</f>
        <v>0</v>
      </c>
      <c r="BT102" s="100" t="s">
        <v>84</v>
      </c>
      <c r="BV102" s="100" t="s">
        <v>78</v>
      </c>
      <c r="BW102" s="100" t="s">
        <v>107</v>
      </c>
      <c r="BX102" s="100" t="s">
        <v>5</v>
      </c>
      <c r="CL102" s="100" t="s">
        <v>1</v>
      </c>
      <c r="CM102" s="100" t="s">
        <v>86</v>
      </c>
    </row>
    <row r="103" spans="1:91" s="7" customFormat="1" ht="16.5" customHeight="1">
      <c r="A103" s="90" t="s">
        <v>80</v>
      </c>
      <c r="B103" s="91"/>
      <c r="C103" s="92"/>
      <c r="D103" s="263" t="s">
        <v>108</v>
      </c>
      <c r="E103" s="263"/>
      <c r="F103" s="263"/>
      <c r="G103" s="263"/>
      <c r="H103" s="263"/>
      <c r="I103" s="93"/>
      <c r="J103" s="263" t="s">
        <v>109</v>
      </c>
      <c r="K103" s="263"/>
      <c r="L103" s="263"/>
      <c r="M103" s="263"/>
      <c r="N103" s="263"/>
      <c r="O103" s="263"/>
      <c r="P103" s="263"/>
      <c r="Q103" s="263"/>
      <c r="R103" s="263"/>
      <c r="S103" s="263"/>
      <c r="T103" s="263"/>
      <c r="U103" s="263"/>
      <c r="V103" s="263"/>
      <c r="W103" s="263"/>
      <c r="X103" s="263"/>
      <c r="Y103" s="263"/>
      <c r="Z103" s="263"/>
      <c r="AA103" s="263"/>
      <c r="AB103" s="263"/>
      <c r="AC103" s="263"/>
      <c r="AD103" s="263"/>
      <c r="AE103" s="263"/>
      <c r="AF103" s="263"/>
      <c r="AG103" s="229">
        <f>'643-07 - stavební práce 3.np'!J32</f>
        <v>0</v>
      </c>
      <c r="AH103" s="230"/>
      <c r="AI103" s="230"/>
      <c r="AJ103" s="230"/>
      <c r="AK103" s="230"/>
      <c r="AL103" s="230"/>
      <c r="AM103" s="230"/>
      <c r="AN103" s="229">
        <f t="shared" si="0"/>
        <v>0</v>
      </c>
      <c r="AO103" s="230"/>
      <c r="AP103" s="230"/>
      <c r="AQ103" s="94" t="s">
        <v>83</v>
      </c>
      <c r="AR103" s="95"/>
      <c r="AS103" s="96">
        <v>0</v>
      </c>
      <c r="AT103" s="97">
        <f t="shared" si="1"/>
        <v>0</v>
      </c>
      <c r="AU103" s="98">
        <f>'643-07 - stavební práce 3.np'!P143</f>
        <v>0</v>
      </c>
      <c r="AV103" s="97">
        <f>'643-07 - stavební práce 3.np'!J35</f>
        <v>0</v>
      </c>
      <c r="AW103" s="97">
        <f>'643-07 - stavební práce 3.np'!J36</f>
        <v>0</v>
      </c>
      <c r="AX103" s="97">
        <f>'643-07 - stavební práce 3.np'!J37</f>
        <v>0</v>
      </c>
      <c r="AY103" s="97">
        <f>'643-07 - stavební práce 3.np'!J38</f>
        <v>0</v>
      </c>
      <c r="AZ103" s="97">
        <f>'643-07 - stavební práce 3.np'!F35</f>
        <v>0</v>
      </c>
      <c r="BA103" s="97">
        <f>'643-07 - stavební práce 3.np'!F36</f>
        <v>0</v>
      </c>
      <c r="BB103" s="97">
        <f>'643-07 - stavební práce 3.np'!F37</f>
        <v>0</v>
      </c>
      <c r="BC103" s="97">
        <f>'643-07 - stavební práce 3.np'!F38</f>
        <v>0</v>
      </c>
      <c r="BD103" s="99">
        <f>'643-07 - stavební práce 3.np'!F39</f>
        <v>0</v>
      </c>
      <c r="BT103" s="100" t="s">
        <v>84</v>
      </c>
      <c r="BV103" s="100" t="s">
        <v>78</v>
      </c>
      <c r="BW103" s="100" t="s">
        <v>110</v>
      </c>
      <c r="BX103" s="100" t="s">
        <v>5</v>
      </c>
      <c r="CL103" s="100" t="s">
        <v>1</v>
      </c>
      <c r="CM103" s="100" t="s">
        <v>86</v>
      </c>
    </row>
    <row r="104" spans="1:91" s="7" customFormat="1" ht="16.5" customHeight="1">
      <c r="A104" s="90" t="s">
        <v>80</v>
      </c>
      <c r="B104" s="91"/>
      <c r="C104" s="92"/>
      <c r="D104" s="263" t="s">
        <v>111</v>
      </c>
      <c r="E104" s="263"/>
      <c r="F104" s="263"/>
      <c r="G104" s="263"/>
      <c r="H104" s="263"/>
      <c r="I104" s="93"/>
      <c r="J104" s="263" t="s">
        <v>112</v>
      </c>
      <c r="K104" s="263"/>
      <c r="L104" s="263"/>
      <c r="M104" s="263"/>
      <c r="N104" s="263"/>
      <c r="O104" s="263"/>
      <c r="P104" s="263"/>
      <c r="Q104" s="263"/>
      <c r="R104" s="263"/>
      <c r="S104" s="263"/>
      <c r="T104" s="263"/>
      <c r="U104" s="263"/>
      <c r="V104" s="263"/>
      <c r="W104" s="263"/>
      <c r="X104" s="263"/>
      <c r="Y104" s="263"/>
      <c r="Z104" s="263"/>
      <c r="AA104" s="263"/>
      <c r="AB104" s="263"/>
      <c r="AC104" s="263"/>
      <c r="AD104" s="263"/>
      <c r="AE104" s="263"/>
      <c r="AF104" s="263"/>
      <c r="AG104" s="229">
        <f>'643-08 - vnější stavební ...'!J32</f>
        <v>0</v>
      </c>
      <c r="AH104" s="230"/>
      <c r="AI104" s="230"/>
      <c r="AJ104" s="230"/>
      <c r="AK104" s="230"/>
      <c r="AL104" s="230"/>
      <c r="AM104" s="230"/>
      <c r="AN104" s="229">
        <f t="shared" si="0"/>
        <v>0</v>
      </c>
      <c r="AO104" s="230"/>
      <c r="AP104" s="230"/>
      <c r="AQ104" s="94" t="s">
        <v>83</v>
      </c>
      <c r="AR104" s="95"/>
      <c r="AS104" s="96">
        <v>0</v>
      </c>
      <c r="AT104" s="97">
        <f t="shared" si="1"/>
        <v>0</v>
      </c>
      <c r="AU104" s="98">
        <f>'643-08 - vnější stavební ...'!P138</f>
        <v>0</v>
      </c>
      <c r="AV104" s="97">
        <f>'643-08 - vnější stavební ...'!J35</f>
        <v>0</v>
      </c>
      <c r="AW104" s="97">
        <f>'643-08 - vnější stavební ...'!J36</f>
        <v>0</v>
      </c>
      <c r="AX104" s="97">
        <f>'643-08 - vnější stavební ...'!J37</f>
        <v>0</v>
      </c>
      <c r="AY104" s="97">
        <f>'643-08 - vnější stavební ...'!J38</f>
        <v>0</v>
      </c>
      <c r="AZ104" s="97">
        <f>'643-08 - vnější stavební ...'!F35</f>
        <v>0</v>
      </c>
      <c r="BA104" s="97">
        <f>'643-08 - vnější stavební ...'!F36</f>
        <v>0</v>
      </c>
      <c r="BB104" s="97">
        <f>'643-08 - vnější stavební ...'!F37</f>
        <v>0</v>
      </c>
      <c r="BC104" s="97">
        <f>'643-08 - vnější stavební ...'!F38</f>
        <v>0</v>
      </c>
      <c r="BD104" s="99">
        <f>'643-08 - vnější stavební ...'!F39</f>
        <v>0</v>
      </c>
      <c r="BT104" s="100" t="s">
        <v>84</v>
      </c>
      <c r="BV104" s="100" t="s">
        <v>78</v>
      </c>
      <c r="BW104" s="100" t="s">
        <v>113</v>
      </c>
      <c r="BX104" s="100" t="s">
        <v>5</v>
      </c>
      <c r="CL104" s="100" t="s">
        <v>1</v>
      </c>
      <c r="CM104" s="100" t="s">
        <v>86</v>
      </c>
    </row>
    <row r="105" spans="1:91" s="7" customFormat="1" ht="16.5" customHeight="1">
      <c r="A105" s="90" t="s">
        <v>80</v>
      </c>
      <c r="B105" s="91"/>
      <c r="C105" s="92"/>
      <c r="D105" s="263" t="s">
        <v>114</v>
      </c>
      <c r="E105" s="263"/>
      <c r="F105" s="263"/>
      <c r="G105" s="263"/>
      <c r="H105" s="263"/>
      <c r="I105" s="93"/>
      <c r="J105" s="263" t="s">
        <v>115</v>
      </c>
      <c r="K105" s="263"/>
      <c r="L105" s="263"/>
      <c r="M105" s="263"/>
      <c r="N105" s="263"/>
      <c r="O105" s="263"/>
      <c r="P105" s="263"/>
      <c r="Q105" s="263"/>
      <c r="R105" s="263"/>
      <c r="S105" s="263"/>
      <c r="T105" s="263"/>
      <c r="U105" s="263"/>
      <c r="V105" s="263"/>
      <c r="W105" s="263"/>
      <c r="X105" s="263"/>
      <c r="Y105" s="263"/>
      <c r="Z105" s="263"/>
      <c r="AA105" s="263"/>
      <c r="AB105" s="263"/>
      <c r="AC105" s="263"/>
      <c r="AD105" s="263"/>
      <c r="AE105" s="263"/>
      <c r="AF105" s="263"/>
      <c r="AG105" s="229">
        <f>'643-09 - Akustika+ AV tec...'!J32</f>
        <v>0</v>
      </c>
      <c r="AH105" s="230"/>
      <c r="AI105" s="230"/>
      <c r="AJ105" s="230"/>
      <c r="AK105" s="230"/>
      <c r="AL105" s="230"/>
      <c r="AM105" s="230"/>
      <c r="AN105" s="229">
        <f t="shared" si="0"/>
        <v>0</v>
      </c>
      <c r="AO105" s="230"/>
      <c r="AP105" s="230"/>
      <c r="AQ105" s="94" t="s">
        <v>83</v>
      </c>
      <c r="AR105" s="95"/>
      <c r="AS105" s="96">
        <v>0</v>
      </c>
      <c r="AT105" s="97">
        <f t="shared" si="1"/>
        <v>0</v>
      </c>
      <c r="AU105" s="98">
        <f>'643-09 - Akustika+ AV tec...'!P129</f>
        <v>0</v>
      </c>
      <c r="AV105" s="97">
        <f>'643-09 - Akustika+ AV tec...'!J35</f>
        <v>0</v>
      </c>
      <c r="AW105" s="97">
        <f>'643-09 - Akustika+ AV tec...'!J36</f>
        <v>0</v>
      </c>
      <c r="AX105" s="97">
        <f>'643-09 - Akustika+ AV tec...'!J37</f>
        <v>0</v>
      </c>
      <c r="AY105" s="97">
        <f>'643-09 - Akustika+ AV tec...'!J38</f>
        <v>0</v>
      </c>
      <c r="AZ105" s="97">
        <f>'643-09 - Akustika+ AV tec...'!F35</f>
        <v>0</v>
      </c>
      <c r="BA105" s="97">
        <f>'643-09 - Akustika+ AV tec...'!F36</f>
        <v>0</v>
      </c>
      <c r="BB105" s="97">
        <f>'643-09 - Akustika+ AV tec...'!F37</f>
        <v>0</v>
      </c>
      <c r="BC105" s="97">
        <f>'643-09 - Akustika+ AV tec...'!F38</f>
        <v>0</v>
      </c>
      <c r="BD105" s="99">
        <f>'643-09 - Akustika+ AV tec...'!F39</f>
        <v>0</v>
      </c>
      <c r="BT105" s="100" t="s">
        <v>84</v>
      </c>
      <c r="BV105" s="100" t="s">
        <v>78</v>
      </c>
      <c r="BW105" s="100" t="s">
        <v>116</v>
      </c>
      <c r="BX105" s="100" t="s">
        <v>5</v>
      </c>
      <c r="CL105" s="100" t="s">
        <v>1</v>
      </c>
      <c r="CM105" s="100" t="s">
        <v>86</v>
      </c>
    </row>
    <row r="106" spans="1:91" s="7" customFormat="1" ht="16.5" customHeight="1">
      <c r="A106" s="90" t="s">
        <v>80</v>
      </c>
      <c r="B106" s="91"/>
      <c r="C106" s="92"/>
      <c r="D106" s="263" t="s">
        <v>117</v>
      </c>
      <c r="E106" s="263"/>
      <c r="F106" s="263"/>
      <c r="G106" s="263"/>
      <c r="H106" s="263"/>
      <c r="I106" s="93"/>
      <c r="J106" s="263" t="s">
        <v>118</v>
      </c>
      <c r="K106" s="263"/>
      <c r="L106" s="263"/>
      <c r="M106" s="263"/>
      <c r="N106" s="263"/>
      <c r="O106" s="263"/>
      <c r="P106" s="263"/>
      <c r="Q106" s="263"/>
      <c r="R106" s="263"/>
      <c r="S106" s="263"/>
      <c r="T106" s="263"/>
      <c r="U106" s="263"/>
      <c r="V106" s="263"/>
      <c r="W106" s="263"/>
      <c r="X106" s="263"/>
      <c r="Y106" s="263"/>
      <c r="Z106" s="263"/>
      <c r="AA106" s="263"/>
      <c r="AB106" s="263"/>
      <c r="AC106" s="263"/>
      <c r="AD106" s="263"/>
      <c r="AE106" s="263"/>
      <c r="AF106" s="263"/>
      <c r="AG106" s="229">
        <f>'643-10 - Interiery'!J32</f>
        <v>0</v>
      </c>
      <c r="AH106" s="230"/>
      <c r="AI106" s="230"/>
      <c r="AJ106" s="230"/>
      <c r="AK106" s="230"/>
      <c r="AL106" s="230"/>
      <c r="AM106" s="230"/>
      <c r="AN106" s="229">
        <f t="shared" si="0"/>
        <v>0</v>
      </c>
      <c r="AO106" s="230"/>
      <c r="AP106" s="230"/>
      <c r="AQ106" s="94" t="s">
        <v>83</v>
      </c>
      <c r="AR106" s="95"/>
      <c r="AS106" s="96">
        <v>0</v>
      </c>
      <c r="AT106" s="97">
        <f t="shared" si="1"/>
        <v>0</v>
      </c>
      <c r="AU106" s="98">
        <f>'643-10 - Interiery'!P128</f>
        <v>0</v>
      </c>
      <c r="AV106" s="97">
        <f>'643-10 - Interiery'!J35</f>
        <v>0</v>
      </c>
      <c r="AW106" s="97">
        <f>'643-10 - Interiery'!J36</f>
        <v>0</v>
      </c>
      <c r="AX106" s="97">
        <f>'643-10 - Interiery'!J37</f>
        <v>0</v>
      </c>
      <c r="AY106" s="97">
        <f>'643-10 - Interiery'!J38</f>
        <v>0</v>
      </c>
      <c r="AZ106" s="97">
        <f>'643-10 - Interiery'!F35</f>
        <v>0</v>
      </c>
      <c r="BA106" s="97">
        <f>'643-10 - Interiery'!F36</f>
        <v>0</v>
      </c>
      <c r="BB106" s="97">
        <f>'643-10 - Interiery'!F37</f>
        <v>0</v>
      </c>
      <c r="BC106" s="97">
        <f>'643-10 - Interiery'!F38</f>
        <v>0</v>
      </c>
      <c r="BD106" s="99">
        <f>'643-10 - Interiery'!F39</f>
        <v>0</v>
      </c>
      <c r="BT106" s="100" t="s">
        <v>84</v>
      </c>
      <c r="BV106" s="100" t="s">
        <v>78</v>
      </c>
      <c r="BW106" s="100" t="s">
        <v>119</v>
      </c>
      <c r="BX106" s="100" t="s">
        <v>5</v>
      </c>
      <c r="CL106" s="100" t="s">
        <v>1</v>
      </c>
      <c r="CM106" s="100" t="s">
        <v>86</v>
      </c>
    </row>
    <row r="107" spans="1:91" s="7" customFormat="1" ht="16.5" customHeight="1">
      <c r="A107" s="90" t="s">
        <v>80</v>
      </c>
      <c r="B107" s="91"/>
      <c r="C107" s="92"/>
      <c r="D107" s="263" t="s">
        <v>120</v>
      </c>
      <c r="E107" s="263"/>
      <c r="F107" s="263"/>
      <c r="G107" s="263"/>
      <c r="H107" s="263"/>
      <c r="I107" s="93"/>
      <c r="J107" s="263" t="s">
        <v>121</v>
      </c>
      <c r="K107" s="263"/>
      <c r="L107" s="263"/>
      <c r="M107" s="263"/>
      <c r="N107" s="263"/>
      <c r="O107" s="263"/>
      <c r="P107" s="263"/>
      <c r="Q107" s="263"/>
      <c r="R107" s="263"/>
      <c r="S107" s="263"/>
      <c r="T107" s="263"/>
      <c r="U107" s="263"/>
      <c r="V107" s="263"/>
      <c r="W107" s="263"/>
      <c r="X107" s="263"/>
      <c r="Y107" s="263"/>
      <c r="Z107" s="263"/>
      <c r="AA107" s="263"/>
      <c r="AB107" s="263"/>
      <c r="AC107" s="263"/>
      <c r="AD107" s="263"/>
      <c r="AE107" s="263"/>
      <c r="AF107" s="263"/>
      <c r="AG107" s="229">
        <f>'643-11 - Technika prostře...'!J32</f>
        <v>0</v>
      </c>
      <c r="AH107" s="230"/>
      <c r="AI107" s="230"/>
      <c r="AJ107" s="230"/>
      <c r="AK107" s="230"/>
      <c r="AL107" s="230"/>
      <c r="AM107" s="230"/>
      <c r="AN107" s="229">
        <f t="shared" si="0"/>
        <v>0</v>
      </c>
      <c r="AO107" s="230"/>
      <c r="AP107" s="230"/>
      <c r="AQ107" s="94" t="s">
        <v>83</v>
      </c>
      <c r="AR107" s="95"/>
      <c r="AS107" s="96">
        <v>0</v>
      </c>
      <c r="AT107" s="97">
        <f t="shared" si="1"/>
        <v>0</v>
      </c>
      <c r="AU107" s="98">
        <f>'643-11 - Technika prostře...'!P135</f>
        <v>0</v>
      </c>
      <c r="AV107" s="97">
        <f>'643-11 - Technika prostře...'!J35</f>
        <v>0</v>
      </c>
      <c r="AW107" s="97">
        <f>'643-11 - Technika prostře...'!J36</f>
        <v>0</v>
      </c>
      <c r="AX107" s="97">
        <f>'643-11 - Technika prostře...'!J37</f>
        <v>0</v>
      </c>
      <c r="AY107" s="97">
        <f>'643-11 - Technika prostře...'!J38</f>
        <v>0</v>
      </c>
      <c r="AZ107" s="97">
        <f>'643-11 - Technika prostře...'!F35</f>
        <v>0</v>
      </c>
      <c r="BA107" s="97">
        <f>'643-11 - Technika prostře...'!F36</f>
        <v>0</v>
      </c>
      <c r="BB107" s="97">
        <f>'643-11 - Technika prostře...'!F37</f>
        <v>0</v>
      </c>
      <c r="BC107" s="97">
        <f>'643-11 - Technika prostře...'!F38</f>
        <v>0</v>
      </c>
      <c r="BD107" s="99">
        <f>'643-11 - Technika prostře...'!F39</f>
        <v>0</v>
      </c>
      <c r="BT107" s="100" t="s">
        <v>84</v>
      </c>
      <c r="BV107" s="100" t="s">
        <v>78</v>
      </c>
      <c r="BW107" s="100" t="s">
        <v>122</v>
      </c>
      <c r="BX107" s="100" t="s">
        <v>5</v>
      </c>
      <c r="CL107" s="100" t="s">
        <v>1</v>
      </c>
      <c r="CM107" s="100" t="s">
        <v>86</v>
      </c>
    </row>
    <row r="108" spans="1:91" s="7" customFormat="1" ht="16.5" customHeight="1">
      <c r="A108" s="90" t="s">
        <v>80</v>
      </c>
      <c r="B108" s="91"/>
      <c r="C108" s="92"/>
      <c r="D108" s="263" t="s">
        <v>123</v>
      </c>
      <c r="E108" s="263"/>
      <c r="F108" s="263"/>
      <c r="G108" s="263"/>
      <c r="H108" s="263"/>
      <c r="I108" s="93"/>
      <c r="J108" s="263" t="s">
        <v>124</v>
      </c>
      <c r="K108" s="263"/>
      <c r="L108" s="263"/>
      <c r="M108" s="263"/>
      <c r="N108" s="263"/>
      <c r="O108" s="263"/>
      <c r="P108" s="263"/>
      <c r="Q108" s="263"/>
      <c r="R108" s="263"/>
      <c r="S108" s="263"/>
      <c r="T108" s="263"/>
      <c r="U108" s="263"/>
      <c r="V108" s="263"/>
      <c r="W108" s="263"/>
      <c r="X108" s="263"/>
      <c r="Y108" s="263"/>
      <c r="Z108" s="263"/>
      <c r="AA108" s="263"/>
      <c r="AB108" s="263"/>
      <c r="AC108" s="263"/>
      <c r="AD108" s="263"/>
      <c r="AE108" s="263"/>
      <c r="AF108" s="263"/>
      <c r="AG108" s="229">
        <f>'643-12 - VRN'!J32</f>
        <v>0</v>
      </c>
      <c r="AH108" s="230"/>
      <c r="AI108" s="230"/>
      <c r="AJ108" s="230"/>
      <c r="AK108" s="230"/>
      <c r="AL108" s="230"/>
      <c r="AM108" s="230"/>
      <c r="AN108" s="229">
        <f t="shared" si="0"/>
        <v>0</v>
      </c>
      <c r="AO108" s="230"/>
      <c r="AP108" s="230"/>
      <c r="AQ108" s="94" t="s">
        <v>83</v>
      </c>
      <c r="AR108" s="95"/>
      <c r="AS108" s="101">
        <v>0</v>
      </c>
      <c r="AT108" s="102">
        <f t="shared" si="1"/>
        <v>0</v>
      </c>
      <c r="AU108" s="103">
        <f>'643-12 - VRN'!P129</f>
        <v>0</v>
      </c>
      <c r="AV108" s="102">
        <f>'643-12 - VRN'!J35</f>
        <v>0</v>
      </c>
      <c r="AW108" s="102">
        <f>'643-12 - VRN'!J36</f>
        <v>0</v>
      </c>
      <c r="AX108" s="102">
        <f>'643-12 - VRN'!J37</f>
        <v>0</v>
      </c>
      <c r="AY108" s="102">
        <f>'643-12 - VRN'!J38</f>
        <v>0</v>
      </c>
      <c r="AZ108" s="102">
        <f>'643-12 - VRN'!F35</f>
        <v>0</v>
      </c>
      <c r="BA108" s="102">
        <f>'643-12 - VRN'!F36</f>
        <v>0</v>
      </c>
      <c r="BB108" s="102">
        <f>'643-12 - VRN'!F37</f>
        <v>0</v>
      </c>
      <c r="BC108" s="102">
        <f>'643-12 - VRN'!F38</f>
        <v>0</v>
      </c>
      <c r="BD108" s="104">
        <f>'643-12 - VRN'!F39</f>
        <v>0</v>
      </c>
      <c r="BT108" s="100" t="s">
        <v>84</v>
      </c>
      <c r="BV108" s="100" t="s">
        <v>78</v>
      </c>
      <c r="BW108" s="100" t="s">
        <v>125</v>
      </c>
      <c r="BX108" s="100" t="s">
        <v>5</v>
      </c>
      <c r="CL108" s="100" t="s">
        <v>1</v>
      </c>
      <c r="CM108" s="100" t="s">
        <v>86</v>
      </c>
    </row>
    <row r="109" spans="1:91" s="2" customFormat="1" ht="30" customHeight="1">
      <c r="A109" s="31"/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  <c r="AG109" s="33"/>
      <c r="AH109" s="33"/>
      <c r="AI109" s="33"/>
      <c r="AJ109" s="33"/>
      <c r="AK109" s="33"/>
      <c r="AL109" s="33"/>
      <c r="AM109" s="33"/>
      <c r="AN109" s="33"/>
      <c r="AO109" s="33"/>
      <c r="AP109" s="33"/>
      <c r="AQ109" s="33"/>
      <c r="AR109" s="36"/>
      <c r="AS109" s="31"/>
      <c r="AT109" s="31"/>
      <c r="AU109" s="31"/>
      <c r="AV109" s="31"/>
      <c r="AW109" s="31"/>
      <c r="AX109" s="31"/>
      <c r="AY109" s="31"/>
      <c r="AZ109" s="31"/>
      <c r="BA109" s="31"/>
      <c r="BB109" s="31"/>
      <c r="BC109" s="31"/>
      <c r="BD109" s="31"/>
      <c r="BE109" s="31"/>
    </row>
    <row r="110" spans="1:91" s="2" customFormat="1" ht="6.95" customHeight="1">
      <c r="A110" s="31"/>
      <c r="B110" s="51"/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52"/>
      <c r="V110" s="52"/>
      <c r="W110" s="52"/>
      <c r="X110" s="52"/>
      <c r="Y110" s="52"/>
      <c r="Z110" s="52"/>
      <c r="AA110" s="52"/>
      <c r="AB110" s="52"/>
      <c r="AC110" s="52"/>
      <c r="AD110" s="52"/>
      <c r="AE110" s="52"/>
      <c r="AF110" s="52"/>
      <c r="AG110" s="52"/>
      <c r="AH110" s="52"/>
      <c r="AI110" s="52"/>
      <c r="AJ110" s="52"/>
      <c r="AK110" s="52"/>
      <c r="AL110" s="52"/>
      <c r="AM110" s="52"/>
      <c r="AN110" s="52"/>
      <c r="AO110" s="52"/>
      <c r="AP110" s="52"/>
      <c r="AQ110" s="52"/>
      <c r="AR110" s="36"/>
      <c r="AS110" s="31"/>
      <c r="AT110" s="31"/>
      <c r="AU110" s="31"/>
      <c r="AV110" s="31"/>
      <c r="AW110" s="31"/>
      <c r="AX110" s="31"/>
      <c r="AY110" s="31"/>
      <c r="AZ110" s="31"/>
      <c r="BA110" s="31"/>
      <c r="BB110" s="31"/>
      <c r="BC110" s="31"/>
      <c r="BD110" s="31"/>
      <c r="BE110" s="31"/>
    </row>
  </sheetData>
  <sheetProtection algorithmName="SHA-512" hashValue="0d3700D7MaiANF17lkzpfcPD9GQ4mpU/OsVjmExjCOx1OPgnCVDovUjgiISVBvVva9SDeTCAXVw5XDkP1mQDhA==" saltValue="uT54HpMBOvNH+eq11mmSHqZt8YeGyZQ0HVTOBO8jGnBzm2vKajGvFzq+uZSnR0TSLYnF43X056H/Yj9U5sH3VQ==" spinCount="100000" sheet="1" objects="1" scenarios="1" formatColumns="0" formatRows="0"/>
  <mergeCells count="94">
    <mergeCell ref="C92:G92"/>
    <mergeCell ref="D101:H101"/>
    <mergeCell ref="D98:H98"/>
    <mergeCell ref="D95:H95"/>
    <mergeCell ref="D99:H99"/>
    <mergeCell ref="D100:H100"/>
    <mergeCell ref="D96:H96"/>
    <mergeCell ref="D97:H97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96:AF96"/>
    <mergeCell ref="J95:AF95"/>
    <mergeCell ref="L85:AO85"/>
    <mergeCell ref="D105:H105"/>
    <mergeCell ref="J105:AF105"/>
    <mergeCell ref="D106:H106"/>
    <mergeCell ref="J106:AF106"/>
    <mergeCell ref="AN104:AP104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D102:H102"/>
    <mergeCell ref="D103:H103"/>
    <mergeCell ref="D107:H107"/>
    <mergeCell ref="J107:AF107"/>
    <mergeCell ref="D108:H108"/>
    <mergeCell ref="J108:AF108"/>
    <mergeCell ref="AG94:AM94"/>
    <mergeCell ref="AG104:AM104"/>
    <mergeCell ref="D104:H104"/>
    <mergeCell ref="J104:AF10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96:AM96"/>
    <mergeCell ref="AG98:AM98"/>
    <mergeCell ref="AM87:AN87"/>
    <mergeCell ref="AM89:AP89"/>
    <mergeCell ref="AM90:AP90"/>
    <mergeCell ref="AN103:AP103"/>
    <mergeCell ref="AN97:AP97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94:AP94"/>
  </mergeCells>
  <hyperlinks>
    <hyperlink ref="A95" location="'643-00 - bourací práce vn...'!C2" display="/"/>
    <hyperlink ref="A96" location="'643-00a - bourací práce 1.pp'!C2" display="/"/>
    <hyperlink ref="A97" location="'643-01 - bourací práce 1.np'!C2" display="/"/>
    <hyperlink ref="A98" location="'643-02 - bourací práce 2.np'!C2" display="/"/>
    <hyperlink ref="A99" location="'643-03 - bourací práce 3.np'!C2" display="/"/>
    <hyperlink ref="A100" location="'643-04 - stavební práce 1.pp'!C2" display="/"/>
    <hyperlink ref="A101" location="'643-05 - stavební práce 1.np'!C2" display="/"/>
    <hyperlink ref="A102" location="'643-06 - stavební práce 2.np'!C2" display="/"/>
    <hyperlink ref="A103" location="'643-07 - stavební práce 3.np'!C2" display="/"/>
    <hyperlink ref="A104" location="'643-08 - vnější stavební ...'!C2" display="/"/>
    <hyperlink ref="A105" location="'643-09 - Akustika+ AV tec...'!C2" display="/"/>
    <hyperlink ref="A106" location="'643-10 - Interiery'!C2" display="/"/>
    <hyperlink ref="A107" location="'643-11 - Technika prostře...'!C2" display="/"/>
    <hyperlink ref="A108" location="'643-12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15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4" t="s">
        <v>110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86</v>
      </c>
    </row>
    <row r="4" spans="1:46" s="1" customFormat="1" ht="24.95" customHeight="1">
      <c r="B4" s="17"/>
      <c r="D4" s="107" t="s">
        <v>126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75" t="str">
        <f>'Rekapitulace stavby'!K6</f>
        <v>Rekonstrukce kina Vesmír</v>
      </c>
      <c r="F7" s="276"/>
      <c r="G7" s="276"/>
      <c r="H7" s="276"/>
      <c r="L7" s="17"/>
    </row>
    <row r="8" spans="1:46" s="2" customFormat="1" ht="12" customHeight="1">
      <c r="A8" s="31"/>
      <c r="B8" s="36"/>
      <c r="C8" s="31"/>
      <c r="D8" s="109" t="s">
        <v>127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7" t="s">
        <v>2127</v>
      </c>
      <c r="F9" s="278"/>
      <c r="G9" s="278"/>
      <c r="H9" s="27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23. 7. 2020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26</v>
      </c>
      <c r="F15" s="31"/>
      <c r="G15" s="31"/>
      <c r="H15" s="31"/>
      <c r="I15" s="109" t="s">
        <v>27</v>
      </c>
      <c r="J15" s="110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28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9" t="str">
        <f>'Rekapitulace stavby'!E14</f>
        <v>Vyplň údaj</v>
      </c>
      <c r="F18" s="280"/>
      <c r="G18" s="280"/>
      <c r="H18" s="280"/>
      <c r="I18" s="109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30</v>
      </c>
      <c r="E20" s="31"/>
      <c r="F20" s="31"/>
      <c r="G20" s="31"/>
      <c r="H20" s="31"/>
      <c r="I20" s="109" t="s">
        <v>25</v>
      </c>
      <c r="J20" s="110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">
        <v>31</v>
      </c>
      <c r="F21" s="31"/>
      <c r="G21" s="31"/>
      <c r="H21" s="31"/>
      <c r="I21" s="109" t="s">
        <v>27</v>
      </c>
      <c r="J21" s="110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33</v>
      </c>
      <c r="E23" s="31"/>
      <c r="F23" s="31"/>
      <c r="G23" s="31"/>
      <c r="H23" s="31"/>
      <c r="I23" s="109" t="s">
        <v>25</v>
      </c>
      <c r="J23" s="110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">
        <v>34</v>
      </c>
      <c r="F24" s="31"/>
      <c r="G24" s="31"/>
      <c r="H24" s="31"/>
      <c r="I24" s="109" t="s">
        <v>27</v>
      </c>
      <c r="J24" s="110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35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81" t="s">
        <v>1</v>
      </c>
      <c r="F27" s="281"/>
      <c r="G27" s="281"/>
      <c r="H27" s="28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6"/>
      <c r="C30" s="31"/>
      <c r="D30" s="110" t="s">
        <v>129</v>
      </c>
      <c r="E30" s="31"/>
      <c r="F30" s="31"/>
      <c r="G30" s="31"/>
      <c r="H30" s="31"/>
      <c r="I30" s="31"/>
      <c r="J30" s="116">
        <f>J96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6"/>
      <c r="C31" s="31"/>
      <c r="D31" s="117" t="s">
        <v>130</v>
      </c>
      <c r="E31" s="31"/>
      <c r="F31" s="31"/>
      <c r="G31" s="31"/>
      <c r="H31" s="31"/>
      <c r="I31" s="31"/>
      <c r="J31" s="116">
        <f>J116</f>
        <v>0</v>
      </c>
      <c r="K31" s="3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18" t="s">
        <v>36</v>
      </c>
      <c r="E32" s="31"/>
      <c r="F32" s="31"/>
      <c r="G32" s="31"/>
      <c r="H32" s="31"/>
      <c r="I32" s="31"/>
      <c r="J32" s="119">
        <f>ROUND(J30 + J31,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15"/>
      <c r="E33" s="115"/>
      <c r="F33" s="115"/>
      <c r="G33" s="115"/>
      <c r="H33" s="115"/>
      <c r="I33" s="115"/>
      <c r="J33" s="115"/>
      <c r="K33" s="115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0" t="s">
        <v>38</v>
      </c>
      <c r="G34" s="31"/>
      <c r="H34" s="31"/>
      <c r="I34" s="120" t="s">
        <v>37</v>
      </c>
      <c r="J34" s="120" t="s">
        <v>39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1" t="s">
        <v>40</v>
      </c>
      <c r="E35" s="109" t="s">
        <v>41</v>
      </c>
      <c r="F35" s="122">
        <f>ROUND((SUM(BE116:BE123) + SUM(BE143:BE314)),  2)</f>
        <v>0</v>
      </c>
      <c r="G35" s="31"/>
      <c r="H35" s="31"/>
      <c r="I35" s="123">
        <v>0.21</v>
      </c>
      <c r="J35" s="122">
        <f>ROUND(((SUM(BE116:BE123) + SUM(BE143:BE314))*I35),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09" t="s">
        <v>42</v>
      </c>
      <c r="F36" s="122">
        <f>ROUND((SUM(BF116:BF123) + SUM(BF143:BF314)),  2)</f>
        <v>0</v>
      </c>
      <c r="G36" s="31"/>
      <c r="H36" s="31"/>
      <c r="I36" s="123">
        <v>0.15</v>
      </c>
      <c r="J36" s="122">
        <f>ROUND(((SUM(BF116:BF123) + SUM(BF143:BF314))*I36),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43</v>
      </c>
      <c r="F37" s="122">
        <f>ROUND((SUM(BG116:BG123) + SUM(BG143:BG314)),  2)</f>
        <v>0</v>
      </c>
      <c r="G37" s="31"/>
      <c r="H37" s="31"/>
      <c r="I37" s="123">
        <v>0.21</v>
      </c>
      <c r="J37" s="122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09" t="s">
        <v>44</v>
      </c>
      <c r="F38" s="122">
        <f>ROUND((SUM(BH116:BH123) + SUM(BH143:BH314)),  2)</f>
        <v>0</v>
      </c>
      <c r="G38" s="31"/>
      <c r="H38" s="31"/>
      <c r="I38" s="123">
        <v>0.15</v>
      </c>
      <c r="J38" s="122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09" t="s">
        <v>45</v>
      </c>
      <c r="F39" s="122">
        <f>ROUND((SUM(BI116:BI123) + SUM(BI143:BI314)),  2)</f>
        <v>0</v>
      </c>
      <c r="G39" s="31"/>
      <c r="H39" s="31"/>
      <c r="I39" s="123">
        <v>0</v>
      </c>
      <c r="J39" s="122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4"/>
      <c r="D41" s="125" t="s">
        <v>46</v>
      </c>
      <c r="E41" s="126"/>
      <c r="F41" s="126"/>
      <c r="G41" s="127" t="s">
        <v>47</v>
      </c>
      <c r="H41" s="128" t="s">
        <v>48</v>
      </c>
      <c r="I41" s="126"/>
      <c r="J41" s="129">
        <f>SUM(J32:J39)</f>
        <v>0</v>
      </c>
      <c r="K41" s="130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hidden="1" customHeight="1">
      <c r="A81" s="31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hidden="1" customHeight="1">
      <c r="A82" s="31"/>
      <c r="B82" s="32"/>
      <c r="C82" s="20" t="s">
        <v>131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3"/>
      <c r="D85" s="33"/>
      <c r="E85" s="272" t="str">
        <f>E7</f>
        <v>Rekonstrukce kina Vesmír</v>
      </c>
      <c r="F85" s="273"/>
      <c r="G85" s="273"/>
      <c r="H85" s="27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127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3"/>
      <c r="D87" s="33"/>
      <c r="E87" s="265" t="str">
        <f>E9</f>
        <v>643-07 - stavební práce 3.np</v>
      </c>
      <c r="F87" s="274"/>
      <c r="G87" s="274"/>
      <c r="H87" s="274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hidden="1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23. 7. 2020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7" hidden="1" customHeight="1">
      <c r="A91" s="31"/>
      <c r="B91" s="32"/>
      <c r="C91" s="26" t="s">
        <v>24</v>
      </c>
      <c r="D91" s="33"/>
      <c r="E91" s="33"/>
      <c r="F91" s="24" t="str">
        <f>E15</f>
        <v>Město Trutnov</v>
      </c>
      <c r="G91" s="33"/>
      <c r="H91" s="33"/>
      <c r="I91" s="26" t="s">
        <v>30</v>
      </c>
      <c r="J91" s="29" t="str">
        <f>E21</f>
        <v>ROSA ARCHITEKT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hidden="1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26" t="s">
        <v>33</v>
      </c>
      <c r="J92" s="29" t="str">
        <f>E24</f>
        <v>Martina Škopová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42" t="s">
        <v>132</v>
      </c>
      <c r="D94" s="143"/>
      <c r="E94" s="143"/>
      <c r="F94" s="143"/>
      <c r="G94" s="143"/>
      <c r="H94" s="143"/>
      <c r="I94" s="143"/>
      <c r="J94" s="144" t="s">
        <v>133</v>
      </c>
      <c r="K94" s="14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hidden="1" customHeight="1">
      <c r="A96" s="31"/>
      <c r="B96" s="32"/>
      <c r="C96" s="145" t="s">
        <v>134</v>
      </c>
      <c r="D96" s="33"/>
      <c r="E96" s="33"/>
      <c r="F96" s="33"/>
      <c r="G96" s="33"/>
      <c r="H96" s="33"/>
      <c r="I96" s="33"/>
      <c r="J96" s="81">
        <f>J143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135</v>
      </c>
    </row>
    <row r="97" spans="2:12" s="9" customFormat="1" ht="24.95" hidden="1" customHeight="1">
      <c r="B97" s="146"/>
      <c r="C97" s="147"/>
      <c r="D97" s="148" t="s">
        <v>136</v>
      </c>
      <c r="E97" s="149"/>
      <c r="F97" s="149"/>
      <c r="G97" s="149"/>
      <c r="H97" s="149"/>
      <c r="I97" s="149"/>
      <c r="J97" s="150">
        <f>J144</f>
        <v>0</v>
      </c>
      <c r="K97" s="147"/>
      <c r="L97" s="151"/>
    </row>
    <row r="98" spans="2:12" s="10" customFormat="1" ht="19.899999999999999" hidden="1" customHeight="1">
      <c r="B98" s="152"/>
      <c r="C98" s="153"/>
      <c r="D98" s="154" t="s">
        <v>741</v>
      </c>
      <c r="E98" s="155"/>
      <c r="F98" s="155"/>
      <c r="G98" s="155"/>
      <c r="H98" s="155"/>
      <c r="I98" s="155"/>
      <c r="J98" s="156">
        <f>J145</f>
        <v>0</v>
      </c>
      <c r="K98" s="153"/>
      <c r="L98" s="157"/>
    </row>
    <row r="99" spans="2:12" s="10" customFormat="1" ht="19.899999999999999" hidden="1" customHeight="1">
      <c r="B99" s="152"/>
      <c r="C99" s="153"/>
      <c r="D99" s="154" t="s">
        <v>742</v>
      </c>
      <c r="E99" s="155"/>
      <c r="F99" s="155"/>
      <c r="G99" s="155"/>
      <c r="H99" s="155"/>
      <c r="I99" s="155"/>
      <c r="J99" s="156">
        <f>J153</f>
        <v>0</v>
      </c>
      <c r="K99" s="153"/>
      <c r="L99" s="157"/>
    </row>
    <row r="100" spans="2:12" s="10" customFormat="1" ht="19.899999999999999" hidden="1" customHeight="1">
      <c r="B100" s="152"/>
      <c r="C100" s="153"/>
      <c r="D100" s="154" t="s">
        <v>743</v>
      </c>
      <c r="E100" s="155"/>
      <c r="F100" s="155"/>
      <c r="G100" s="155"/>
      <c r="H100" s="155"/>
      <c r="I100" s="155"/>
      <c r="J100" s="156">
        <f>J167</f>
        <v>0</v>
      </c>
      <c r="K100" s="153"/>
      <c r="L100" s="157"/>
    </row>
    <row r="101" spans="2:12" s="10" customFormat="1" ht="19.899999999999999" hidden="1" customHeight="1">
      <c r="B101" s="152"/>
      <c r="C101" s="153"/>
      <c r="D101" s="154" t="s">
        <v>744</v>
      </c>
      <c r="E101" s="155"/>
      <c r="F101" s="155"/>
      <c r="G101" s="155"/>
      <c r="H101" s="155"/>
      <c r="I101" s="155"/>
      <c r="J101" s="156">
        <f>J184</f>
        <v>0</v>
      </c>
      <c r="K101" s="153"/>
      <c r="L101" s="157"/>
    </row>
    <row r="102" spans="2:12" s="10" customFormat="1" ht="19.899999999999999" hidden="1" customHeight="1">
      <c r="B102" s="152"/>
      <c r="C102" s="153"/>
      <c r="D102" s="154" t="s">
        <v>745</v>
      </c>
      <c r="E102" s="155"/>
      <c r="F102" s="155"/>
      <c r="G102" s="155"/>
      <c r="H102" s="155"/>
      <c r="I102" s="155"/>
      <c r="J102" s="156">
        <f>J201</f>
        <v>0</v>
      </c>
      <c r="K102" s="153"/>
      <c r="L102" s="157"/>
    </row>
    <row r="103" spans="2:12" s="9" customFormat="1" ht="24.95" hidden="1" customHeight="1">
      <c r="B103" s="146"/>
      <c r="C103" s="147"/>
      <c r="D103" s="148" t="s">
        <v>139</v>
      </c>
      <c r="E103" s="149"/>
      <c r="F103" s="149"/>
      <c r="G103" s="149"/>
      <c r="H103" s="149"/>
      <c r="I103" s="149"/>
      <c r="J103" s="150">
        <f>J203</f>
        <v>0</v>
      </c>
      <c r="K103" s="147"/>
      <c r="L103" s="151"/>
    </row>
    <row r="104" spans="2:12" s="10" customFormat="1" ht="19.899999999999999" hidden="1" customHeight="1">
      <c r="B104" s="152"/>
      <c r="C104" s="153"/>
      <c r="D104" s="154" t="s">
        <v>746</v>
      </c>
      <c r="E104" s="155"/>
      <c r="F104" s="155"/>
      <c r="G104" s="155"/>
      <c r="H104" s="155"/>
      <c r="I104" s="155"/>
      <c r="J104" s="156">
        <f>J204</f>
        <v>0</v>
      </c>
      <c r="K104" s="153"/>
      <c r="L104" s="157"/>
    </row>
    <row r="105" spans="2:12" s="10" customFormat="1" ht="19.899999999999999" hidden="1" customHeight="1">
      <c r="B105" s="152"/>
      <c r="C105" s="153"/>
      <c r="D105" s="154" t="s">
        <v>684</v>
      </c>
      <c r="E105" s="155"/>
      <c r="F105" s="155"/>
      <c r="G105" s="155"/>
      <c r="H105" s="155"/>
      <c r="I105" s="155"/>
      <c r="J105" s="156">
        <f>J208</f>
        <v>0</v>
      </c>
      <c r="K105" s="153"/>
      <c r="L105" s="157"/>
    </row>
    <row r="106" spans="2:12" s="10" customFormat="1" ht="19.899999999999999" hidden="1" customHeight="1">
      <c r="B106" s="152"/>
      <c r="C106" s="153"/>
      <c r="D106" s="154" t="s">
        <v>141</v>
      </c>
      <c r="E106" s="155"/>
      <c r="F106" s="155"/>
      <c r="G106" s="155"/>
      <c r="H106" s="155"/>
      <c r="I106" s="155"/>
      <c r="J106" s="156">
        <f>J218</f>
        <v>0</v>
      </c>
      <c r="K106" s="153"/>
      <c r="L106" s="157"/>
    </row>
    <row r="107" spans="2:12" s="10" customFormat="1" ht="19.899999999999999" hidden="1" customHeight="1">
      <c r="B107" s="152"/>
      <c r="C107" s="153"/>
      <c r="D107" s="154" t="s">
        <v>685</v>
      </c>
      <c r="E107" s="155"/>
      <c r="F107" s="155"/>
      <c r="G107" s="155"/>
      <c r="H107" s="155"/>
      <c r="I107" s="155"/>
      <c r="J107" s="156">
        <f>J238</f>
        <v>0</v>
      </c>
      <c r="K107" s="153"/>
      <c r="L107" s="157"/>
    </row>
    <row r="108" spans="2:12" s="10" customFormat="1" ht="19.899999999999999" hidden="1" customHeight="1">
      <c r="B108" s="152"/>
      <c r="C108" s="153"/>
      <c r="D108" s="154" t="s">
        <v>2128</v>
      </c>
      <c r="E108" s="155"/>
      <c r="F108" s="155"/>
      <c r="G108" s="155"/>
      <c r="H108" s="155"/>
      <c r="I108" s="155"/>
      <c r="J108" s="156">
        <f>J258</f>
        <v>0</v>
      </c>
      <c r="K108" s="153"/>
      <c r="L108" s="157"/>
    </row>
    <row r="109" spans="2:12" s="10" customFormat="1" ht="19.899999999999999" hidden="1" customHeight="1">
      <c r="B109" s="152"/>
      <c r="C109" s="153"/>
      <c r="D109" s="154" t="s">
        <v>388</v>
      </c>
      <c r="E109" s="155"/>
      <c r="F109" s="155"/>
      <c r="G109" s="155"/>
      <c r="H109" s="155"/>
      <c r="I109" s="155"/>
      <c r="J109" s="156">
        <f>J262</f>
        <v>0</v>
      </c>
      <c r="K109" s="153"/>
      <c r="L109" s="157"/>
    </row>
    <row r="110" spans="2:12" s="10" customFormat="1" ht="19.899999999999999" hidden="1" customHeight="1">
      <c r="B110" s="152"/>
      <c r="C110" s="153"/>
      <c r="D110" s="154" t="s">
        <v>389</v>
      </c>
      <c r="E110" s="155"/>
      <c r="F110" s="155"/>
      <c r="G110" s="155"/>
      <c r="H110" s="155"/>
      <c r="I110" s="155"/>
      <c r="J110" s="156">
        <f>J281</f>
        <v>0</v>
      </c>
      <c r="K110" s="153"/>
      <c r="L110" s="157"/>
    </row>
    <row r="111" spans="2:12" s="10" customFormat="1" ht="19.899999999999999" hidden="1" customHeight="1">
      <c r="B111" s="152"/>
      <c r="C111" s="153"/>
      <c r="D111" s="154" t="s">
        <v>391</v>
      </c>
      <c r="E111" s="155"/>
      <c r="F111" s="155"/>
      <c r="G111" s="155"/>
      <c r="H111" s="155"/>
      <c r="I111" s="155"/>
      <c r="J111" s="156">
        <f>J292</f>
        <v>0</v>
      </c>
      <c r="K111" s="153"/>
      <c r="L111" s="157"/>
    </row>
    <row r="112" spans="2:12" s="10" customFormat="1" ht="19.899999999999999" hidden="1" customHeight="1">
      <c r="B112" s="152"/>
      <c r="C112" s="153"/>
      <c r="D112" s="154" t="s">
        <v>144</v>
      </c>
      <c r="E112" s="155"/>
      <c r="F112" s="155"/>
      <c r="G112" s="155"/>
      <c r="H112" s="155"/>
      <c r="I112" s="155"/>
      <c r="J112" s="156">
        <f>J304</f>
        <v>0</v>
      </c>
      <c r="K112" s="153"/>
      <c r="L112" s="157"/>
    </row>
    <row r="113" spans="1:65" s="10" customFormat="1" ht="19.899999999999999" hidden="1" customHeight="1">
      <c r="B113" s="152"/>
      <c r="C113" s="153"/>
      <c r="D113" s="154" t="s">
        <v>992</v>
      </c>
      <c r="E113" s="155"/>
      <c r="F113" s="155"/>
      <c r="G113" s="155"/>
      <c r="H113" s="155"/>
      <c r="I113" s="155"/>
      <c r="J113" s="156">
        <f>J310</f>
        <v>0</v>
      </c>
      <c r="K113" s="153"/>
      <c r="L113" s="157"/>
    </row>
    <row r="114" spans="1:65" s="2" customFormat="1" ht="21.75" hidden="1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hidden="1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29.25" hidden="1" customHeight="1">
      <c r="A116" s="31"/>
      <c r="B116" s="32"/>
      <c r="C116" s="145" t="s">
        <v>145</v>
      </c>
      <c r="D116" s="33"/>
      <c r="E116" s="33"/>
      <c r="F116" s="33"/>
      <c r="G116" s="33"/>
      <c r="H116" s="33"/>
      <c r="I116" s="33"/>
      <c r="J116" s="158">
        <f>ROUND(J117 + J118 + J119 + J120 + J121 + J122,2)</f>
        <v>0</v>
      </c>
      <c r="K116" s="33"/>
      <c r="L116" s="48"/>
      <c r="N116" s="159" t="s">
        <v>40</v>
      </c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8" hidden="1" customHeight="1">
      <c r="A117" s="31"/>
      <c r="B117" s="32"/>
      <c r="C117" s="33"/>
      <c r="D117" s="270" t="s">
        <v>146</v>
      </c>
      <c r="E117" s="271"/>
      <c r="F117" s="271"/>
      <c r="G117" s="33"/>
      <c r="H117" s="33"/>
      <c r="I117" s="33"/>
      <c r="J117" s="161">
        <v>0</v>
      </c>
      <c r="K117" s="33"/>
      <c r="L117" s="162"/>
      <c r="M117" s="163"/>
      <c r="N117" s="164" t="s">
        <v>41</v>
      </c>
      <c r="O117" s="163"/>
      <c r="P117" s="163"/>
      <c r="Q117" s="163"/>
      <c r="R117" s="163"/>
      <c r="S117" s="165"/>
      <c r="T117" s="165"/>
      <c r="U117" s="165"/>
      <c r="V117" s="165"/>
      <c r="W117" s="165"/>
      <c r="X117" s="165"/>
      <c r="Y117" s="165"/>
      <c r="Z117" s="165"/>
      <c r="AA117" s="165"/>
      <c r="AB117" s="165"/>
      <c r="AC117" s="165"/>
      <c r="AD117" s="165"/>
      <c r="AE117" s="165"/>
      <c r="AF117" s="163"/>
      <c r="AG117" s="163"/>
      <c r="AH117" s="163"/>
      <c r="AI117" s="163"/>
      <c r="AJ117" s="163"/>
      <c r="AK117" s="163"/>
      <c r="AL117" s="163"/>
      <c r="AM117" s="163"/>
      <c r="AN117" s="163"/>
      <c r="AO117" s="163"/>
      <c r="AP117" s="163"/>
      <c r="AQ117" s="163"/>
      <c r="AR117" s="163"/>
      <c r="AS117" s="163"/>
      <c r="AT117" s="163"/>
      <c r="AU117" s="163"/>
      <c r="AV117" s="163"/>
      <c r="AW117" s="163"/>
      <c r="AX117" s="163"/>
      <c r="AY117" s="166" t="s">
        <v>124</v>
      </c>
      <c r="AZ117" s="163"/>
      <c r="BA117" s="163"/>
      <c r="BB117" s="163"/>
      <c r="BC117" s="163"/>
      <c r="BD117" s="163"/>
      <c r="BE117" s="167">
        <f t="shared" ref="BE117:BE122" si="0">IF(N117="základní",J117,0)</f>
        <v>0</v>
      </c>
      <c r="BF117" s="167">
        <f t="shared" ref="BF117:BF122" si="1">IF(N117="snížená",J117,0)</f>
        <v>0</v>
      </c>
      <c r="BG117" s="167">
        <f t="shared" ref="BG117:BG122" si="2">IF(N117="zákl. přenesená",J117,0)</f>
        <v>0</v>
      </c>
      <c r="BH117" s="167">
        <f t="shared" ref="BH117:BH122" si="3">IF(N117="sníž. přenesená",J117,0)</f>
        <v>0</v>
      </c>
      <c r="BI117" s="167">
        <f t="shared" ref="BI117:BI122" si="4">IF(N117="nulová",J117,0)</f>
        <v>0</v>
      </c>
      <c r="BJ117" s="166" t="s">
        <v>84</v>
      </c>
      <c r="BK117" s="163"/>
      <c r="BL117" s="163"/>
      <c r="BM117" s="163"/>
    </row>
    <row r="118" spans="1:65" s="2" customFormat="1" ht="18" hidden="1" customHeight="1">
      <c r="A118" s="31"/>
      <c r="B118" s="32"/>
      <c r="C118" s="33"/>
      <c r="D118" s="270" t="s">
        <v>147</v>
      </c>
      <c r="E118" s="271"/>
      <c r="F118" s="271"/>
      <c r="G118" s="33"/>
      <c r="H118" s="33"/>
      <c r="I118" s="33"/>
      <c r="J118" s="161">
        <v>0</v>
      </c>
      <c r="K118" s="33"/>
      <c r="L118" s="162"/>
      <c r="M118" s="163"/>
      <c r="N118" s="164" t="s">
        <v>41</v>
      </c>
      <c r="O118" s="163"/>
      <c r="P118" s="163"/>
      <c r="Q118" s="163"/>
      <c r="R118" s="163"/>
      <c r="S118" s="165"/>
      <c r="T118" s="165"/>
      <c r="U118" s="165"/>
      <c r="V118" s="165"/>
      <c r="W118" s="165"/>
      <c r="X118" s="165"/>
      <c r="Y118" s="165"/>
      <c r="Z118" s="165"/>
      <c r="AA118" s="165"/>
      <c r="AB118" s="165"/>
      <c r="AC118" s="165"/>
      <c r="AD118" s="165"/>
      <c r="AE118" s="165"/>
      <c r="AF118" s="163"/>
      <c r="AG118" s="163"/>
      <c r="AH118" s="163"/>
      <c r="AI118" s="163"/>
      <c r="AJ118" s="163"/>
      <c r="AK118" s="163"/>
      <c r="AL118" s="163"/>
      <c r="AM118" s="163"/>
      <c r="AN118" s="163"/>
      <c r="AO118" s="163"/>
      <c r="AP118" s="163"/>
      <c r="AQ118" s="163"/>
      <c r="AR118" s="163"/>
      <c r="AS118" s="163"/>
      <c r="AT118" s="163"/>
      <c r="AU118" s="163"/>
      <c r="AV118" s="163"/>
      <c r="AW118" s="163"/>
      <c r="AX118" s="163"/>
      <c r="AY118" s="166" t="s">
        <v>124</v>
      </c>
      <c r="AZ118" s="163"/>
      <c r="BA118" s="163"/>
      <c r="BB118" s="163"/>
      <c r="BC118" s="163"/>
      <c r="BD118" s="163"/>
      <c r="BE118" s="167">
        <f t="shared" si="0"/>
        <v>0</v>
      </c>
      <c r="BF118" s="167">
        <f t="shared" si="1"/>
        <v>0</v>
      </c>
      <c r="BG118" s="167">
        <f t="shared" si="2"/>
        <v>0</v>
      </c>
      <c r="BH118" s="167">
        <f t="shared" si="3"/>
        <v>0</v>
      </c>
      <c r="BI118" s="167">
        <f t="shared" si="4"/>
        <v>0</v>
      </c>
      <c r="BJ118" s="166" t="s">
        <v>84</v>
      </c>
      <c r="BK118" s="163"/>
      <c r="BL118" s="163"/>
      <c r="BM118" s="163"/>
    </row>
    <row r="119" spans="1:65" s="2" customFormat="1" ht="18" hidden="1" customHeight="1">
      <c r="A119" s="31"/>
      <c r="B119" s="32"/>
      <c r="C119" s="33"/>
      <c r="D119" s="270" t="s">
        <v>148</v>
      </c>
      <c r="E119" s="271"/>
      <c r="F119" s="271"/>
      <c r="G119" s="33"/>
      <c r="H119" s="33"/>
      <c r="I119" s="33"/>
      <c r="J119" s="161">
        <v>0</v>
      </c>
      <c r="K119" s="33"/>
      <c r="L119" s="162"/>
      <c r="M119" s="163"/>
      <c r="N119" s="164" t="s">
        <v>41</v>
      </c>
      <c r="O119" s="163"/>
      <c r="P119" s="163"/>
      <c r="Q119" s="163"/>
      <c r="R119" s="163"/>
      <c r="S119" s="165"/>
      <c r="T119" s="165"/>
      <c r="U119" s="165"/>
      <c r="V119" s="165"/>
      <c r="W119" s="165"/>
      <c r="X119" s="165"/>
      <c r="Y119" s="165"/>
      <c r="Z119" s="165"/>
      <c r="AA119" s="165"/>
      <c r="AB119" s="165"/>
      <c r="AC119" s="165"/>
      <c r="AD119" s="165"/>
      <c r="AE119" s="165"/>
      <c r="AF119" s="163"/>
      <c r="AG119" s="163"/>
      <c r="AH119" s="163"/>
      <c r="AI119" s="163"/>
      <c r="AJ119" s="163"/>
      <c r="AK119" s="163"/>
      <c r="AL119" s="163"/>
      <c r="AM119" s="163"/>
      <c r="AN119" s="163"/>
      <c r="AO119" s="163"/>
      <c r="AP119" s="163"/>
      <c r="AQ119" s="163"/>
      <c r="AR119" s="163"/>
      <c r="AS119" s="163"/>
      <c r="AT119" s="163"/>
      <c r="AU119" s="163"/>
      <c r="AV119" s="163"/>
      <c r="AW119" s="163"/>
      <c r="AX119" s="163"/>
      <c r="AY119" s="166" t="s">
        <v>124</v>
      </c>
      <c r="AZ119" s="163"/>
      <c r="BA119" s="163"/>
      <c r="BB119" s="163"/>
      <c r="BC119" s="163"/>
      <c r="BD119" s="163"/>
      <c r="BE119" s="167">
        <f t="shared" si="0"/>
        <v>0</v>
      </c>
      <c r="BF119" s="167">
        <f t="shared" si="1"/>
        <v>0</v>
      </c>
      <c r="BG119" s="167">
        <f t="shared" si="2"/>
        <v>0</v>
      </c>
      <c r="BH119" s="167">
        <f t="shared" si="3"/>
        <v>0</v>
      </c>
      <c r="BI119" s="167">
        <f t="shared" si="4"/>
        <v>0</v>
      </c>
      <c r="BJ119" s="166" t="s">
        <v>84</v>
      </c>
      <c r="BK119" s="163"/>
      <c r="BL119" s="163"/>
      <c r="BM119" s="163"/>
    </row>
    <row r="120" spans="1:65" s="2" customFormat="1" ht="18" hidden="1" customHeight="1">
      <c r="A120" s="31"/>
      <c r="B120" s="32"/>
      <c r="C120" s="33"/>
      <c r="D120" s="270" t="s">
        <v>149</v>
      </c>
      <c r="E120" s="271"/>
      <c r="F120" s="271"/>
      <c r="G120" s="33"/>
      <c r="H120" s="33"/>
      <c r="I120" s="33"/>
      <c r="J120" s="161">
        <v>0</v>
      </c>
      <c r="K120" s="33"/>
      <c r="L120" s="162"/>
      <c r="M120" s="163"/>
      <c r="N120" s="164" t="s">
        <v>41</v>
      </c>
      <c r="O120" s="163"/>
      <c r="P120" s="163"/>
      <c r="Q120" s="163"/>
      <c r="R120" s="163"/>
      <c r="S120" s="165"/>
      <c r="T120" s="165"/>
      <c r="U120" s="165"/>
      <c r="V120" s="165"/>
      <c r="W120" s="165"/>
      <c r="X120" s="165"/>
      <c r="Y120" s="165"/>
      <c r="Z120" s="165"/>
      <c r="AA120" s="165"/>
      <c r="AB120" s="165"/>
      <c r="AC120" s="165"/>
      <c r="AD120" s="165"/>
      <c r="AE120" s="165"/>
      <c r="AF120" s="163"/>
      <c r="AG120" s="163"/>
      <c r="AH120" s="163"/>
      <c r="AI120" s="163"/>
      <c r="AJ120" s="163"/>
      <c r="AK120" s="163"/>
      <c r="AL120" s="163"/>
      <c r="AM120" s="163"/>
      <c r="AN120" s="163"/>
      <c r="AO120" s="163"/>
      <c r="AP120" s="163"/>
      <c r="AQ120" s="163"/>
      <c r="AR120" s="163"/>
      <c r="AS120" s="163"/>
      <c r="AT120" s="163"/>
      <c r="AU120" s="163"/>
      <c r="AV120" s="163"/>
      <c r="AW120" s="163"/>
      <c r="AX120" s="163"/>
      <c r="AY120" s="166" t="s">
        <v>124</v>
      </c>
      <c r="AZ120" s="163"/>
      <c r="BA120" s="163"/>
      <c r="BB120" s="163"/>
      <c r="BC120" s="163"/>
      <c r="BD120" s="163"/>
      <c r="BE120" s="167">
        <f t="shared" si="0"/>
        <v>0</v>
      </c>
      <c r="BF120" s="167">
        <f t="shared" si="1"/>
        <v>0</v>
      </c>
      <c r="BG120" s="167">
        <f t="shared" si="2"/>
        <v>0</v>
      </c>
      <c r="BH120" s="167">
        <f t="shared" si="3"/>
        <v>0</v>
      </c>
      <c r="BI120" s="167">
        <f t="shared" si="4"/>
        <v>0</v>
      </c>
      <c r="BJ120" s="166" t="s">
        <v>84</v>
      </c>
      <c r="BK120" s="163"/>
      <c r="BL120" s="163"/>
      <c r="BM120" s="163"/>
    </row>
    <row r="121" spans="1:65" s="2" customFormat="1" ht="18" hidden="1" customHeight="1">
      <c r="A121" s="31"/>
      <c r="B121" s="32"/>
      <c r="C121" s="33"/>
      <c r="D121" s="270" t="s">
        <v>150</v>
      </c>
      <c r="E121" s="271"/>
      <c r="F121" s="271"/>
      <c r="G121" s="33"/>
      <c r="H121" s="33"/>
      <c r="I121" s="33"/>
      <c r="J121" s="161">
        <v>0</v>
      </c>
      <c r="K121" s="33"/>
      <c r="L121" s="162"/>
      <c r="M121" s="163"/>
      <c r="N121" s="164" t="s">
        <v>41</v>
      </c>
      <c r="O121" s="163"/>
      <c r="P121" s="163"/>
      <c r="Q121" s="163"/>
      <c r="R121" s="163"/>
      <c r="S121" s="165"/>
      <c r="T121" s="165"/>
      <c r="U121" s="165"/>
      <c r="V121" s="165"/>
      <c r="W121" s="165"/>
      <c r="X121" s="165"/>
      <c r="Y121" s="165"/>
      <c r="Z121" s="165"/>
      <c r="AA121" s="165"/>
      <c r="AB121" s="165"/>
      <c r="AC121" s="165"/>
      <c r="AD121" s="165"/>
      <c r="AE121" s="165"/>
      <c r="AF121" s="163"/>
      <c r="AG121" s="163"/>
      <c r="AH121" s="163"/>
      <c r="AI121" s="163"/>
      <c r="AJ121" s="163"/>
      <c r="AK121" s="163"/>
      <c r="AL121" s="163"/>
      <c r="AM121" s="163"/>
      <c r="AN121" s="163"/>
      <c r="AO121" s="163"/>
      <c r="AP121" s="163"/>
      <c r="AQ121" s="163"/>
      <c r="AR121" s="163"/>
      <c r="AS121" s="163"/>
      <c r="AT121" s="163"/>
      <c r="AU121" s="163"/>
      <c r="AV121" s="163"/>
      <c r="AW121" s="163"/>
      <c r="AX121" s="163"/>
      <c r="AY121" s="166" t="s">
        <v>124</v>
      </c>
      <c r="AZ121" s="163"/>
      <c r="BA121" s="163"/>
      <c r="BB121" s="163"/>
      <c r="BC121" s="163"/>
      <c r="BD121" s="163"/>
      <c r="BE121" s="167">
        <f t="shared" si="0"/>
        <v>0</v>
      </c>
      <c r="BF121" s="167">
        <f t="shared" si="1"/>
        <v>0</v>
      </c>
      <c r="BG121" s="167">
        <f t="shared" si="2"/>
        <v>0</v>
      </c>
      <c r="BH121" s="167">
        <f t="shared" si="3"/>
        <v>0</v>
      </c>
      <c r="BI121" s="167">
        <f t="shared" si="4"/>
        <v>0</v>
      </c>
      <c r="BJ121" s="166" t="s">
        <v>84</v>
      </c>
      <c r="BK121" s="163"/>
      <c r="BL121" s="163"/>
      <c r="BM121" s="163"/>
    </row>
    <row r="122" spans="1:65" s="2" customFormat="1" ht="18" hidden="1" customHeight="1">
      <c r="A122" s="31"/>
      <c r="B122" s="32"/>
      <c r="C122" s="33"/>
      <c r="D122" s="160" t="s">
        <v>151</v>
      </c>
      <c r="E122" s="33"/>
      <c r="F122" s="33"/>
      <c r="G122" s="33"/>
      <c r="H122" s="33"/>
      <c r="I122" s="33"/>
      <c r="J122" s="161">
        <f>ROUND(J30*T122,2)</f>
        <v>0</v>
      </c>
      <c r="K122" s="33"/>
      <c r="L122" s="162"/>
      <c r="M122" s="163"/>
      <c r="N122" s="164" t="s">
        <v>41</v>
      </c>
      <c r="O122" s="163"/>
      <c r="P122" s="163"/>
      <c r="Q122" s="163"/>
      <c r="R122" s="163"/>
      <c r="S122" s="165"/>
      <c r="T122" s="165"/>
      <c r="U122" s="165"/>
      <c r="V122" s="165"/>
      <c r="W122" s="165"/>
      <c r="X122" s="165"/>
      <c r="Y122" s="165"/>
      <c r="Z122" s="165"/>
      <c r="AA122" s="165"/>
      <c r="AB122" s="165"/>
      <c r="AC122" s="165"/>
      <c r="AD122" s="165"/>
      <c r="AE122" s="165"/>
      <c r="AF122" s="163"/>
      <c r="AG122" s="163"/>
      <c r="AH122" s="163"/>
      <c r="AI122" s="163"/>
      <c r="AJ122" s="163"/>
      <c r="AK122" s="163"/>
      <c r="AL122" s="163"/>
      <c r="AM122" s="163"/>
      <c r="AN122" s="163"/>
      <c r="AO122" s="163"/>
      <c r="AP122" s="163"/>
      <c r="AQ122" s="163"/>
      <c r="AR122" s="163"/>
      <c r="AS122" s="163"/>
      <c r="AT122" s="163"/>
      <c r="AU122" s="163"/>
      <c r="AV122" s="163"/>
      <c r="AW122" s="163"/>
      <c r="AX122" s="163"/>
      <c r="AY122" s="166" t="s">
        <v>152</v>
      </c>
      <c r="AZ122" s="163"/>
      <c r="BA122" s="163"/>
      <c r="BB122" s="163"/>
      <c r="BC122" s="163"/>
      <c r="BD122" s="163"/>
      <c r="BE122" s="167">
        <f t="shared" si="0"/>
        <v>0</v>
      </c>
      <c r="BF122" s="167">
        <f t="shared" si="1"/>
        <v>0</v>
      </c>
      <c r="BG122" s="167">
        <f t="shared" si="2"/>
        <v>0</v>
      </c>
      <c r="BH122" s="167">
        <f t="shared" si="3"/>
        <v>0</v>
      </c>
      <c r="BI122" s="167">
        <f t="shared" si="4"/>
        <v>0</v>
      </c>
      <c r="BJ122" s="166" t="s">
        <v>84</v>
      </c>
      <c r="BK122" s="163"/>
      <c r="BL122" s="163"/>
      <c r="BM122" s="163"/>
    </row>
    <row r="123" spans="1:65" s="2" customFormat="1" hidden="1">
      <c r="A123" s="31"/>
      <c r="B123" s="32"/>
      <c r="C123" s="33"/>
      <c r="D123" s="33"/>
      <c r="E123" s="33"/>
      <c r="F123" s="33"/>
      <c r="G123" s="33"/>
      <c r="H123" s="33"/>
      <c r="I123" s="33"/>
      <c r="J123" s="33"/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5" s="2" customFormat="1" ht="29.25" hidden="1" customHeight="1">
      <c r="A124" s="31"/>
      <c r="B124" s="32"/>
      <c r="C124" s="168" t="s">
        <v>153</v>
      </c>
      <c r="D124" s="143"/>
      <c r="E124" s="143"/>
      <c r="F124" s="143"/>
      <c r="G124" s="143"/>
      <c r="H124" s="143"/>
      <c r="I124" s="143"/>
      <c r="J124" s="169">
        <f>ROUND(J96+J116,2)</f>
        <v>0</v>
      </c>
      <c r="K124" s="14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5" s="2" customFormat="1" ht="6.95" hidden="1" customHeight="1">
      <c r="A125" s="31"/>
      <c r="B125" s="51"/>
      <c r="C125" s="52"/>
      <c r="D125" s="52"/>
      <c r="E125" s="52"/>
      <c r="F125" s="52"/>
      <c r="G125" s="52"/>
      <c r="H125" s="52"/>
      <c r="I125" s="52"/>
      <c r="J125" s="52"/>
      <c r="K125" s="52"/>
      <c r="L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65" hidden="1"/>
    <row r="127" spans="1:65" hidden="1"/>
    <row r="128" spans="1:65" hidden="1"/>
    <row r="129" spans="1:63" s="2" customFormat="1" ht="6.95" customHeight="1">
      <c r="A129" s="31"/>
      <c r="B129" s="53"/>
      <c r="C129" s="54"/>
      <c r="D129" s="54"/>
      <c r="E129" s="54"/>
      <c r="F129" s="54"/>
      <c r="G129" s="54"/>
      <c r="H129" s="54"/>
      <c r="I129" s="54"/>
      <c r="J129" s="54"/>
      <c r="K129" s="54"/>
      <c r="L129" s="48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3" s="2" customFormat="1" ht="24.95" customHeight="1">
      <c r="A130" s="31"/>
      <c r="B130" s="32"/>
      <c r="C130" s="20" t="s">
        <v>154</v>
      </c>
      <c r="D130" s="33"/>
      <c r="E130" s="33"/>
      <c r="F130" s="33"/>
      <c r="G130" s="33"/>
      <c r="H130" s="33"/>
      <c r="I130" s="33"/>
      <c r="J130" s="33"/>
      <c r="K130" s="33"/>
      <c r="L130" s="48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3" s="2" customFormat="1" ht="6.95" customHeight="1">
      <c r="A131" s="31"/>
      <c r="B131" s="32"/>
      <c r="C131" s="33"/>
      <c r="D131" s="33"/>
      <c r="E131" s="33"/>
      <c r="F131" s="33"/>
      <c r="G131" s="33"/>
      <c r="H131" s="33"/>
      <c r="I131" s="33"/>
      <c r="J131" s="33"/>
      <c r="K131" s="33"/>
      <c r="L131" s="48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63" s="2" customFormat="1" ht="12" customHeight="1">
      <c r="A132" s="31"/>
      <c r="B132" s="32"/>
      <c r="C132" s="26" t="s">
        <v>16</v>
      </c>
      <c r="D132" s="33"/>
      <c r="E132" s="33"/>
      <c r="F132" s="33"/>
      <c r="G132" s="33"/>
      <c r="H132" s="33"/>
      <c r="I132" s="33"/>
      <c r="J132" s="33"/>
      <c r="K132" s="33"/>
      <c r="L132" s="48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3" spans="1:63" s="2" customFormat="1" ht="16.5" customHeight="1">
      <c r="A133" s="31"/>
      <c r="B133" s="32"/>
      <c r="C133" s="33"/>
      <c r="D133" s="33"/>
      <c r="E133" s="272" t="str">
        <f>E7</f>
        <v>Rekonstrukce kina Vesmír</v>
      </c>
      <c r="F133" s="273"/>
      <c r="G133" s="273"/>
      <c r="H133" s="273"/>
      <c r="I133" s="33"/>
      <c r="J133" s="33"/>
      <c r="K133" s="33"/>
      <c r="L133" s="48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  <row r="134" spans="1:63" s="2" customFormat="1" ht="12" customHeight="1">
      <c r="A134" s="31"/>
      <c r="B134" s="32"/>
      <c r="C134" s="26" t="s">
        <v>127</v>
      </c>
      <c r="D134" s="33"/>
      <c r="E134" s="33"/>
      <c r="F134" s="33"/>
      <c r="G134" s="33"/>
      <c r="H134" s="33"/>
      <c r="I134" s="33"/>
      <c r="J134" s="33"/>
      <c r="K134" s="33"/>
      <c r="L134" s="48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  <row r="135" spans="1:63" s="2" customFormat="1" ht="16.5" customHeight="1">
      <c r="A135" s="31"/>
      <c r="B135" s="32"/>
      <c r="C135" s="33"/>
      <c r="D135" s="33"/>
      <c r="E135" s="265" t="str">
        <f>E9</f>
        <v>643-07 - stavební práce 3.np</v>
      </c>
      <c r="F135" s="274"/>
      <c r="G135" s="274"/>
      <c r="H135" s="274"/>
      <c r="I135" s="33"/>
      <c r="J135" s="33"/>
      <c r="K135" s="33"/>
      <c r="L135" s="48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  <row r="136" spans="1:63" s="2" customFormat="1" ht="6.95" customHeight="1">
      <c r="A136" s="31"/>
      <c r="B136" s="32"/>
      <c r="C136" s="33"/>
      <c r="D136" s="33"/>
      <c r="E136" s="33"/>
      <c r="F136" s="33"/>
      <c r="G136" s="33"/>
      <c r="H136" s="33"/>
      <c r="I136" s="33"/>
      <c r="J136" s="33"/>
      <c r="K136" s="33"/>
      <c r="L136" s="48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</row>
    <row r="137" spans="1:63" s="2" customFormat="1" ht="12" customHeight="1">
      <c r="A137" s="31"/>
      <c r="B137" s="32"/>
      <c r="C137" s="26" t="s">
        <v>20</v>
      </c>
      <c r="D137" s="33"/>
      <c r="E137" s="33"/>
      <c r="F137" s="24" t="str">
        <f>F12</f>
        <v xml:space="preserve"> </v>
      </c>
      <c r="G137" s="33"/>
      <c r="H137" s="33"/>
      <c r="I137" s="26" t="s">
        <v>22</v>
      </c>
      <c r="J137" s="63" t="str">
        <f>IF(J12="","",J12)</f>
        <v>23. 7. 2020</v>
      </c>
      <c r="K137" s="33"/>
      <c r="L137" s="48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</row>
    <row r="138" spans="1:63" s="2" customFormat="1" ht="6.95" customHeight="1">
      <c r="A138" s="31"/>
      <c r="B138" s="32"/>
      <c r="C138" s="33"/>
      <c r="D138" s="33"/>
      <c r="E138" s="33"/>
      <c r="F138" s="33"/>
      <c r="G138" s="33"/>
      <c r="H138" s="33"/>
      <c r="I138" s="33"/>
      <c r="J138" s="33"/>
      <c r="K138" s="33"/>
      <c r="L138" s="48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</row>
    <row r="139" spans="1:63" s="2" customFormat="1" ht="25.7" customHeight="1">
      <c r="A139" s="31"/>
      <c r="B139" s="32"/>
      <c r="C139" s="26" t="s">
        <v>24</v>
      </c>
      <c r="D139" s="33"/>
      <c r="E139" s="33"/>
      <c r="F139" s="24" t="str">
        <f>E15</f>
        <v>Město Trutnov</v>
      </c>
      <c r="G139" s="33"/>
      <c r="H139" s="33"/>
      <c r="I139" s="26" t="s">
        <v>30</v>
      </c>
      <c r="J139" s="29" t="str">
        <f>E21</f>
        <v>ROSA ARCHITEKT s.r.o.</v>
      </c>
      <c r="K139" s="33"/>
      <c r="L139" s="48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</row>
    <row r="140" spans="1:63" s="2" customFormat="1" ht="15.2" customHeight="1">
      <c r="A140" s="31"/>
      <c r="B140" s="32"/>
      <c r="C140" s="26" t="s">
        <v>28</v>
      </c>
      <c r="D140" s="33"/>
      <c r="E140" s="33"/>
      <c r="F140" s="24" t="str">
        <f>IF(E18="","",E18)</f>
        <v>Vyplň údaj</v>
      </c>
      <c r="G140" s="33"/>
      <c r="H140" s="33"/>
      <c r="I140" s="26" t="s">
        <v>33</v>
      </c>
      <c r="J140" s="29" t="str">
        <f>E24</f>
        <v>Martina Škopová</v>
      </c>
      <c r="K140" s="33"/>
      <c r="L140" s="48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</row>
    <row r="141" spans="1:63" s="2" customFormat="1" ht="10.35" customHeight="1">
      <c r="A141" s="31"/>
      <c r="B141" s="32"/>
      <c r="C141" s="33"/>
      <c r="D141" s="33"/>
      <c r="E141" s="33"/>
      <c r="F141" s="33"/>
      <c r="G141" s="33"/>
      <c r="H141" s="33"/>
      <c r="I141" s="33"/>
      <c r="J141" s="33"/>
      <c r="K141" s="33"/>
      <c r="L141" s="48"/>
      <c r="S141" s="31"/>
      <c r="T141" s="31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</row>
    <row r="142" spans="1:63" s="11" customFormat="1" ht="29.25" customHeight="1">
      <c r="A142" s="170"/>
      <c r="B142" s="171"/>
      <c r="C142" s="172" t="s">
        <v>155</v>
      </c>
      <c r="D142" s="173" t="s">
        <v>61</v>
      </c>
      <c r="E142" s="173" t="s">
        <v>57</v>
      </c>
      <c r="F142" s="173" t="s">
        <v>58</v>
      </c>
      <c r="G142" s="173" t="s">
        <v>156</v>
      </c>
      <c r="H142" s="173" t="s">
        <v>157</v>
      </c>
      <c r="I142" s="173" t="s">
        <v>158</v>
      </c>
      <c r="J142" s="174" t="s">
        <v>133</v>
      </c>
      <c r="K142" s="175" t="s">
        <v>159</v>
      </c>
      <c r="L142" s="176"/>
      <c r="M142" s="72" t="s">
        <v>1</v>
      </c>
      <c r="N142" s="73" t="s">
        <v>40</v>
      </c>
      <c r="O142" s="73" t="s">
        <v>160</v>
      </c>
      <c r="P142" s="73" t="s">
        <v>161</v>
      </c>
      <c r="Q142" s="73" t="s">
        <v>162</v>
      </c>
      <c r="R142" s="73" t="s">
        <v>163</v>
      </c>
      <c r="S142" s="73" t="s">
        <v>164</v>
      </c>
      <c r="T142" s="74" t="s">
        <v>165</v>
      </c>
      <c r="U142" s="170"/>
      <c r="V142" s="170"/>
      <c r="W142" s="170"/>
      <c r="X142" s="170"/>
      <c r="Y142" s="170"/>
      <c r="Z142" s="170"/>
      <c r="AA142" s="170"/>
      <c r="AB142" s="170"/>
      <c r="AC142" s="170"/>
      <c r="AD142" s="170"/>
      <c r="AE142" s="170"/>
    </row>
    <row r="143" spans="1:63" s="2" customFormat="1" ht="22.9" customHeight="1">
      <c r="A143" s="31"/>
      <c r="B143" s="32"/>
      <c r="C143" s="79" t="s">
        <v>166</v>
      </c>
      <c r="D143" s="33"/>
      <c r="E143" s="33"/>
      <c r="F143" s="33"/>
      <c r="G143" s="33"/>
      <c r="H143" s="33"/>
      <c r="I143" s="33"/>
      <c r="J143" s="177">
        <f>BK143</f>
        <v>0</v>
      </c>
      <c r="K143" s="33"/>
      <c r="L143" s="36"/>
      <c r="M143" s="75"/>
      <c r="N143" s="178"/>
      <c r="O143" s="76"/>
      <c r="P143" s="179">
        <f>P144+P203</f>
        <v>0</v>
      </c>
      <c r="Q143" s="76"/>
      <c r="R143" s="179">
        <f>R144+R203</f>
        <v>128.454599</v>
      </c>
      <c r="S143" s="76"/>
      <c r="T143" s="180">
        <f>T144+T203</f>
        <v>2.1114149999999998E-2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4" t="s">
        <v>75</v>
      </c>
      <c r="AU143" s="14" t="s">
        <v>135</v>
      </c>
      <c r="BK143" s="181">
        <f>BK144+BK203</f>
        <v>0</v>
      </c>
    </row>
    <row r="144" spans="1:63" s="12" customFormat="1" ht="25.9" customHeight="1">
      <c r="B144" s="182"/>
      <c r="C144" s="183"/>
      <c r="D144" s="184" t="s">
        <v>75</v>
      </c>
      <c r="E144" s="185" t="s">
        <v>167</v>
      </c>
      <c r="F144" s="185" t="s">
        <v>168</v>
      </c>
      <c r="G144" s="183"/>
      <c r="H144" s="183"/>
      <c r="I144" s="186"/>
      <c r="J144" s="187">
        <f>BK144</f>
        <v>0</v>
      </c>
      <c r="K144" s="183"/>
      <c r="L144" s="188"/>
      <c r="M144" s="189"/>
      <c r="N144" s="190"/>
      <c r="O144" s="190"/>
      <c r="P144" s="191">
        <f>P145+P153+P167+P184+P201</f>
        <v>0</v>
      </c>
      <c r="Q144" s="190"/>
      <c r="R144" s="191">
        <f>R145+R153+R167+R184+R201</f>
        <v>93.641566010000005</v>
      </c>
      <c r="S144" s="190"/>
      <c r="T144" s="192">
        <f>T145+T153+T167+T184+T201</f>
        <v>0</v>
      </c>
      <c r="AR144" s="193" t="s">
        <v>84</v>
      </c>
      <c r="AT144" s="194" t="s">
        <v>75</v>
      </c>
      <c r="AU144" s="194" t="s">
        <v>76</v>
      </c>
      <c r="AY144" s="193" t="s">
        <v>169</v>
      </c>
      <c r="BK144" s="195">
        <f>BK145+BK153+BK167+BK184+BK201</f>
        <v>0</v>
      </c>
    </row>
    <row r="145" spans="1:65" s="12" customFormat="1" ht="22.9" customHeight="1">
      <c r="B145" s="182"/>
      <c r="C145" s="183"/>
      <c r="D145" s="184" t="s">
        <v>75</v>
      </c>
      <c r="E145" s="196" t="s">
        <v>217</v>
      </c>
      <c r="F145" s="196" t="s">
        <v>796</v>
      </c>
      <c r="G145" s="183"/>
      <c r="H145" s="183"/>
      <c r="I145" s="186"/>
      <c r="J145" s="197">
        <f>BK145</f>
        <v>0</v>
      </c>
      <c r="K145" s="183"/>
      <c r="L145" s="188"/>
      <c r="M145" s="189"/>
      <c r="N145" s="190"/>
      <c r="O145" s="190"/>
      <c r="P145" s="191">
        <f>SUM(P146:P152)</f>
        <v>0</v>
      </c>
      <c r="Q145" s="190"/>
      <c r="R145" s="191">
        <f>SUM(R146:R152)</f>
        <v>32.676148269999999</v>
      </c>
      <c r="S145" s="190"/>
      <c r="T145" s="192">
        <f>SUM(T146:T152)</f>
        <v>0</v>
      </c>
      <c r="AR145" s="193" t="s">
        <v>84</v>
      </c>
      <c r="AT145" s="194" t="s">
        <v>75</v>
      </c>
      <c r="AU145" s="194" t="s">
        <v>84</v>
      </c>
      <c r="AY145" s="193" t="s">
        <v>169</v>
      </c>
      <c r="BK145" s="195">
        <f>SUM(BK146:BK152)</f>
        <v>0</v>
      </c>
    </row>
    <row r="146" spans="1:65" s="2" customFormat="1" ht="21.75" customHeight="1">
      <c r="A146" s="31"/>
      <c r="B146" s="32"/>
      <c r="C146" s="198" t="s">
        <v>307</v>
      </c>
      <c r="D146" s="198" t="s">
        <v>173</v>
      </c>
      <c r="E146" s="199" t="s">
        <v>2129</v>
      </c>
      <c r="F146" s="200" t="s">
        <v>2130</v>
      </c>
      <c r="G146" s="201" t="s">
        <v>176</v>
      </c>
      <c r="H146" s="202">
        <v>40.701000000000001</v>
      </c>
      <c r="I146" s="203"/>
      <c r="J146" s="204">
        <f t="shared" ref="J146:J152" si="5">ROUND(I146*H146,2)</f>
        <v>0</v>
      </c>
      <c r="K146" s="205"/>
      <c r="L146" s="36"/>
      <c r="M146" s="206" t="s">
        <v>1</v>
      </c>
      <c r="N146" s="207" t="s">
        <v>41</v>
      </c>
      <c r="O146" s="68"/>
      <c r="P146" s="208">
        <f t="shared" ref="P146:P152" si="6">O146*H146</f>
        <v>0</v>
      </c>
      <c r="Q146" s="208">
        <v>0.22158</v>
      </c>
      <c r="R146" s="208">
        <f t="shared" ref="R146:R152" si="7">Q146*H146</f>
        <v>9.0185275800000007</v>
      </c>
      <c r="S146" s="208">
        <v>0</v>
      </c>
      <c r="T146" s="209">
        <f t="shared" ref="T146:T152" si="8"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10" t="s">
        <v>177</v>
      </c>
      <c r="AT146" s="210" t="s">
        <v>173</v>
      </c>
      <c r="AU146" s="210" t="s">
        <v>86</v>
      </c>
      <c r="AY146" s="14" t="s">
        <v>169</v>
      </c>
      <c r="BE146" s="211">
        <f t="shared" ref="BE146:BE152" si="9">IF(N146="základní",J146,0)</f>
        <v>0</v>
      </c>
      <c r="BF146" s="211">
        <f t="shared" ref="BF146:BF152" si="10">IF(N146="snížená",J146,0)</f>
        <v>0</v>
      </c>
      <c r="BG146" s="211">
        <f t="shared" ref="BG146:BG152" si="11">IF(N146="zákl. přenesená",J146,0)</f>
        <v>0</v>
      </c>
      <c r="BH146" s="211">
        <f t="shared" ref="BH146:BH152" si="12">IF(N146="sníž. přenesená",J146,0)</f>
        <v>0</v>
      </c>
      <c r="BI146" s="211">
        <f t="shared" ref="BI146:BI152" si="13">IF(N146="nulová",J146,0)</f>
        <v>0</v>
      </c>
      <c r="BJ146" s="14" t="s">
        <v>84</v>
      </c>
      <c r="BK146" s="211">
        <f t="shared" ref="BK146:BK152" si="14">ROUND(I146*H146,2)</f>
        <v>0</v>
      </c>
      <c r="BL146" s="14" t="s">
        <v>177</v>
      </c>
      <c r="BM146" s="210" t="s">
        <v>2131</v>
      </c>
    </row>
    <row r="147" spans="1:65" s="2" customFormat="1" ht="16.5" customHeight="1">
      <c r="A147" s="31"/>
      <c r="B147" s="32"/>
      <c r="C147" s="198" t="s">
        <v>416</v>
      </c>
      <c r="D147" s="198" t="s">
        <v>173</v>
      </c>
      <c r="E147" s="199" t="s">
        <v>818</v>
      </c>
      <c r="F147" s="200" t="s">
        <v>819</v>
      </c>
      <c r="G147" s="201" t="s">
        <v>194</v>
      </c>
      <c r="H147" s="202">
        <v>7.9539999999999997</v>
      </c>
      <c r="I147" s="203"/>
      <c r="J147" s="204">
        <f t="shared" si="5"/>
        <v>0</v>
      </c>
      <c r="K147" s="205"/>
      <c r="L147" s="36"/>
      <c r="M147" s="206" t="s">
        <v>1</v>
      </c>
      <c r="N147" s="207" t="s">
        <v>41</v>
      </c>
      <c r="O147" s="68"/>
      <c r="P147" s="208">
        <f t="shared" si="6"/>
        <v>0</v>
      </c>
      <c r="Q147" s="208">
        <v>2.4533</v>
      </c>
      <c r="R147" s="208">
        <f t="shared" si="7"/>
        <v>19.513548199999999</v>
      </c>
      <c r="S147" s="208">
        <v>0</v>
      </c>
      <c r="T147" s="209">
        <f t="shared" si="8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10" t="s">
        <v>177</v>
      </c>
      <c r="AT147" s="210" t="s">
        <v>173</v>
      </c>
      <c r="AU147" s="210" t="s">
        <v>86</v>
      </c>
      <c r="AY147" s="14" t="s">
        <v>169</v>
      </c>
      <c r="BE147" s="211">
        <f t="shared" si="9"/>
        <v>0</v>
      </c>
      <c r="BF147" s="211">
        <f t="shared" si="10"/>
        <v>0</v>
      </c>
      <c r="BG147" s="211">
        <f t="shared" si="11"/>
        <v>0</v>
      </c>
      <c r="BH147" s="211">
        <f t="shared" si="12"/>
        <v>0</v>
      </c>
      <c r="BI147" s="211">
        <f t="shared" si="13"/>
        <v>0</v>
      </c>
      <c r="BJ147" s="14" t="s">
        <v>84</v>
      </c>
      <c r="BK147" s="211">
        <f t="shared" si="14"/>
        <v>0</v>
      </c>
      <c r="BL147" s="14" t="s">
        <v>177</v>
      </c>
      <c r="BM147" s="210" t="s">
        <v>2132</v>
      </c>
    </row>
    <row r="148" spans="1:65" s="2" customFormat="1" ht="16.5" customHeight="1">
      <c r="A148" s="31"/>
      <c r="B148" s="32"/>
      <c r="C148" s="198" t="s">
        <v>479</v>
      </c>
      <c r="D148" s="198" t="s">
        <v>173</v>
      </c>
      <c r="E148" s="199" t="s">
        <v>821</v>
      </c>
      <c r="F148" s="200" t="s">
        <v>822</v>
      </c>
      <c r="G148" s="201" t="s">
        <v>176</v>
      </c>
      <c r="H148" s="202">
        <v>32.78</v>
      </c>
      <c r="I148" s="203"/>
      <c r="J148" s="204">
        <f t="shared" si="5"/>
        <v>0</v>
      </c>
      <c r="K148" s="205"/>
      <c r="L148" s="36"/>
      <c r="M148" s="206" t="s">
        <v>1</v>
      </c>
      <c r="N148" s="207" t="s">
        <v>41</v>
      </c>
      <c r="O148" s="68"/>
      <c r="P148" s="208">
        <f t="shared" si="6"/>
        <v>0</v>
      </c>
      <c r="Q148" s="208">
        <v>2.7499999999999998E-3</v>
      </c>
      <c r="R148" s="208">
        <f t="shared" si="7"/>
        <v>9.0145000000000003E-2</v>
      </c>
      <c r="S148" s="208">
        <v>0</v>
      </c>
      <c r="T148" s="209">
        <f t="shared" si="8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10" t="s">
        <v>177</v>
      </c>
      <c r="AT148" s="210" t="s">
        <v>173</v>
      </c>
      <c r="AU148" s="210" t="s">
        <v>86</v>
      </c>
      <c r="AY148" s="14" t="s">
        <v>169</v>
      </c>
      <c r="BE148" s="211">
        <f t="shared" si="9"/>
        <v>0</v>
      </c>
      <c r="BF148" s="211">
        <f t="shared" si="10"/>
        <v>0</v>
      </c>
      <c r="BG148" s="211">
        <f t="shared" si="11"/>
        <v>0</v>
      </c>
      <c r="BH148" s="211">
        <f t="shared" si="12"/>
        <v>0</v>
      </c>
      <c r="BI148" s="211">
        <f t="shared" si="13"/>
        <v>0</v>
      </c>
      <c r="BJ148" s="14" t="s">
        <v>84</v>
      </c>
      <c r="BK148" s="211">
        <f t="shared" si="14"/>
        <v>0</v>
      </c>
      <c r="BL148" s="14" t="s">
        <v>177</v>
      </c>
      <c r="BM148" s="210" t="s">
        <v>2133</v>
      </c>
    </row>
    <row r="149" spans="1:65" s="2" customFormat="1" ht="16.5" customHeight="1">
      <c r="A149" s="31"/>
      <c r="B149" s="32"/>
      <c r="C149" s="198" t="s">
        <v>806</v>
      </c>
      <c r="D149" s="198" t="s">
        <v>173</v>
      </c>
      <c r="E149" s="199" t="s">
        <v>824</v>
      </c>
      <c r="F149" s="200" t="s">
        <v>825</v>
      </c>
      <c r="G149" s="201" t="s">
        <v>176</v>
      </c>
      <c r="H149" s="202">
        <v>32.78</v>
      </c>
      <c r="I149" s="203"/>
      <c r="J149" s="204">
        <f t="shared" si="5"/>
        <v>0</v>
      </c>
      <c r="K149" s="205"/>
      <c r="L149" s="36"/>
      <c r="M149" s="206" t="s">
        <v>1</v>
      </c>
      <c r="N149" s="207" t="s">
        <v>41</v>
      </c>
      <c r="O149" s="68"/>
      <c r="P149" s="208">
        <f t="shared" si="6"/>
        <v>0</v>
      </c>
      <c r="Q149" s="208">
        <v>0</v>
      </c>
      <c r="R149" s="208">
        <f t="shared" si="7"/>
        <v>0</v>
      </c>
      <c r="S149" s="208">
        <v>0</v>
      </c>
      <c r="T149" s="209">
        <f t="shared" si="8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10" t="s">
        <v>177</v>
      </c>
      <c r="AT149" s="210" t="s">
        <v>173</v>
      </c>
      <c r="AU149" s="210" t="s">
        <v>86</v>
      </c>
      <c r="AY149" s="14" t="s">
        <v>169</v>
      </c>
      <c r="BE149" s="211">
        <f t="shared" si="9"/>
        <v>0</v>
      </c>
      <c r="BF149" s="211">
        <f t="shared" si="10"/>
        <v>0</v>
      </c>
      <c r="BG149" s="211">
        <f t="shared" si="11"/>
        <v>0</v>
      </c>
      <c r="BH149" s="211">
        <f t="shared" si="12"/>
        <v>0</v>
      </c>
      <c r="BI149" s="211">
        <f t="shared" si="13"/>
        <v>0</v>
      </c>
      <c r="BJ149" s="14" t="s">
        <v>84</v>
      </c>
      <c r="BK149" s="211">
        <f t="shared" si="14"/>
        <v>0</v>
      </c>
      <c r="BL149" s="14" t="s">
        <v>177</v>
      </c>
      <c r="BM149" s="210" t="s">
        <v>2134</v>
      </c>
    </row>
    <row r="150" spans="1:65" s="2" customFormat="1" ht="16.5" customHeight="1">
      <c r="A150" s="31"/>
      <c r="B150" s="32"/>
      <c r="C150" s="198" t="s">
        <v>810</v>
      </c>
      <c r="D150" s="198" t="s">
        <v>173</v>
      </c>
      <c r="E150" s="199" t="s">
        <v>827</v>
      </c>
      <c r="F150" s="200" t="s">
        <v>828</v>
      </c>
      <c r="G150" s="201" t="s">
        <v>220</v>
      </c>
      <c r="H150" s="202">
        <v>0</v>
      </c>
      <c r="I150" s="203"/>
      <c r="J150" s="204">
        <f t="shared" si="5"/>
        <v>0</v>
      </c>
      <c r="K150" s="205"/>
      <c r="L150" s="36"/>
      <c r="M150" s="206" t="s">
        <v>1</v>
      </c>
      <c r="N150" s="207" t="s">
        <v>41</v>
      </c>
      <c r="O150" s="68"/>
      <c r="P150" s="208">
        <f t="shared" si="6"/>
        <v>0</v>
      </c>
      <c r="Q150" s="208">
        <v>1.0461400000000001</v>
      </c>
      <c r="R150" s="208">
        <f t="shared" si="7"/>
        <v>0</v>
      </c>
      <c r="S150" s="208">
        <v>0</v>
      </c>
      <c r="T150" s="209">
        <f t="shared" si="8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10" t="s">
        <v>177</v>
      </c>
      <c r="AT150" s="210" t="s">
        <v>173</v>
      </c>
      <c r="AU150" s="210" t="s">
        <v>86</v>
      </c>
      <c r="AY150" s="14" t="s">
        <v>169</v>
      </c>
      <c r="BE150" s="211">
        <f t="shared" si="9"/>
        <v>0</v>
      </c>
      <c r="BF150" s="211">
        <f t="shared" si="10"/>
        <v>0</v>
      </c>
      <c r="BG150" s="211">
        <f t="shared" si="11"/>
        <v>0</v>
      </c>
      <c r="BH150" s="211">
        <f t="shared" si="12"/>
        <v>0</v>
      </c>
      <c r="BI150" s="211">
        <f t="shared" si="13"/>
        <v>0</v>
      </c>
      <c r="BJ150" s="14" t="s">
        <v>84</v>
      </c>
      <c r="BK150" s="211">
        <f t="shared" si="14"/>
        <v>0</v>
      </c>
      <c r="BL150" s="14" t="s">
        <v>177</v>
      </c>
      <c r="BM150" s="210" t="s">
        <v>2135</v>
      </c>
    </row>
    <row r="151" spans="1:65" s="2" customFormat="1" ht="21.75" customHeight="1">
      <c r="A151" s="31"/>
      <c r="B151" s="32"/>
      <c r="C151" s="198" t="s">
        <v>297</v>
      </c>
      <c r="D151" s="198" t="s">
        <v>173</v>
      </c>
      <c r="E151" s="199" t="s">
        <v>1032</v>
      </c>
      <c r="F151" s="200" t="s">
        <v>1033</v>
      </c>
      <c r="G151" s="201" t="s">
        <v>176</v>
      </c>
      <c r="H151" s="202">
        <v>39.738999999999997</v>
      </c>
      <c r="I151" s="203"/>
      <c r="J151" s="204">
        <f t="shared" si="5"/>
        <v>0</v>
      </c>
      <c r="K151" s="205"/>
      <c r="L151" s="36"/>
      <c r="M151" s="206" t="s">
        <v>1</v>
      </c>
      <c r="N151" s="207" t="s">
        <v>41</v>
      </c>
      <c r="O151" s="68"/>
      <c r="P151" s="208">
        <f t="shared" si="6"/>
        <v>0</v>
      </c>
      <c r="Q151" s="208">
        <v>0.10031</v>
      </c>
      <c r="R151" s="208">
        <f t="shared" si="7"/>
        <v>3.9862190899999996</v>
      </c>
      <c r="S151" s="208">
        <v>0</v>
      </c>
      <c r="T151" s="209">
        <f t="shared" si="8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10" t="s">
        <v>177</v>
      </c>
      <c r="AT151" s="210" t="s">
        <v>173</v>
      </c>
      <c r="AU151" s="210" t="s">
        <v>86</v>
      </c>
      <c r="AY151" s="14" t="s">
        <v>169</v>
      </c>
      <c r="BE151" s="211">
        <f t="shared" si="9"/>
        <v>0</v>
      </c>
      <c r="BF151" s="211">
        <f t="shared" si="10"/>
        <v>0</v>
      </c>
      <c r="BG151" s="211">
        <f t="shared" si="11"/>
        <v>0</v>
      </c>
      <c r="BH151" s="211">
        <f t="shared" si="12"/>
        <v>0</v>
      </c>
      <c r="BI151" s="211">
        <f t="shared" si="13"/>
        <v>0</v>
      </c>
      <c r="BJ151" s="14" t="s">
        <v>84</v>
      </c>
      <c r="BK151" s="211">
        <f t="shared" si="14"/>
        <v>0</v>
      </c>
      <c r="BL151" s="14" t="s">
        <v>177</v>
      </c>
      <c r="BM151" s="210" t="s">
        <v>2136</v>
      </c>
    </row>
    <row r="152" spans="1:65" s="2" customFormat="1" ht="21.75" customHeight="1">
      <c r="A152" s="31"/>
      <c r="B152" s="32"/>
      <c r="C152" s="198" t="s">
        <v>301</v>
      </c>
      <c r="D152" s="198" t="s">
        <v>173</v>
      </c>
      <c r="E152" s="199" t="s">
        <v>830</v>
      </c>
      <c r="F152" s="200" t="s">
        <v>831</v>
      </c>
      <c r="G152" s="201" t="s">
        <v>176</v>
      </c>
      <c r="H152" s="202">
        <v>0.38</v>
      </c>
      <c r="I152" s="203"/>
      <c r="J152" s="204">
        <f t="shared" si="5"/>
        <v>0</v>
      </c>
      <c r="K152" s="205"/>
      <c r="L152" s="36"/>
      <c r="M152" s="206" t="s">
        <v>1</v>
      </c>
      <c r="N152" s="207" t="s">
        <v>41</v>
      </c>
      <c r="O152" s="68"/>
      <c r="P152" s="208">
        <f t="shared" si="6"/>
        <v>0</v>
      </c>
      <c r="Q152" s="208">
        <v>0.17818000000000001</v>
      </c>
      <c r="R152" s="208">
        <f t="shared" si="7"/>
        <v>6.7708400000000002E-2</v>
      </c>
      <c r="S152" s="208">
        <v>0</v>
      </c>
      <c r="T152" s="209">
        <f t="shared" si="8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10" t="s">
        <v>177</v>
      </c>
      <c r="AT152" s="210" t="s">
        <v>173</v>
      </c>
      <c r="AU152" s="210" t="s">
        <v>86</v>
      </c>
      <c r="AY152" s="14" t="s">
        <v>169</v>
      </c>
      <c r="BE152" s="211">
        <f t="shared" si="9"/>
        <v>0</v>
      </c>
      <c r="BF152" s="211">
        <f t="shared" si="10"/>
        <v>0</v>
      </c>
      <c r="BG152" s="211">
        <f t="shared" si="11"/>
        <v>0</v>
      </c>
      <c r="BH152" s="211">
        <f t="shared" si="12"/>
        <v>0</v>
      </c>
      <c r="BI152" s="211">
        <f t="shared" si="13"/>
        <v>0</v>
      </c>
      <c r="BJ152" s="14" t="s">
        <v>84</v>
      </c>
      <c r="BK152" s="211">
        <f t="shared" si="14"/>
        <v>0</v>
      </c>
      <c r="BL152" s="14" t="s">
        <v>177</v>
      </c>
      <c r="BM152" s="210" t="s">
        <v>2137</v>
      </c>
    </row>
    <row r="153" spans="1:65" s="12" customFormat="1" ht="22.9" customHeight="1">
      <c r="B153" s="182"/>
      <c r="C153" s="183"/>
      <c r="D153" s="184" t="s">
        <v>75</v>
      </c>
      <c r="E153" s="196" t="s">
        <v>177</v>
      </c>
      <c r="F153" s="196" t="s">
        <v>833</v>
      </c>
      <c r="G153" s="183"/>
      <c r="H153" s="183"/>
      <c r="I153" s="186"/>
      <c r="J153" s="197">
        <f>BK153</f>
        <v>0</v>
      </c>
      <c r="K153" s="183"/>
      <c r="L153" s="188"/>
      <c r="M153" s="189"/>
      <c r="N153" s="190"/>
      <c r="O153" s="190"/>
      <c r="P153" s="191">
        <f>SUM(P154:P166)</f>
        <v>0</v>
      </c>
      <c r="Q153" s="190"/>
      <c r="R153" s="191">
        <f>SUM(R154:R166)</f>
        <v>47.630194479999993</v>
      </c>
      <c r="S153" s="190"/>
      <c r="T153" s="192">
        <f>SUM(T154:T166)</f>
        <v>0</v>
      </c>
      <c r="AR153" s="193" t="s">
        <v>84</v>
      </c>
      <c r="AT153" s="194" t="s">
        <v>75</v>
      </c>
      <c r="AU153" s="194" t="s">
        <v>84</v>
      </c>
      <c r="AY153" s="193" t="s">
        <v>169</v>
      </c>
      <c r="BK153" s="195">
        <f>SUM(BK154:BK166)</f>
        <v>0</v>
      </c>
    </row>
    <row r="154" spans="1:65" s="2" customFormat="1" ht="16.5" customHeight="1">
      <c r="A154" s="31"/>
      <c r="B154" s="32"/>
      <c r="C154" s="198" t="s">
        <v>293</v>
      </c>
      <c r="D154" s="198" t="s">
        <v>173</v>
      </c>
      <c r="E154" s="199" t="s">
        <v>837</v>
      </c>
      <c r="F154" s="200" t="s">
        <v>838</v>
      </c>
      <c r="G154" s="201" t="s">
        <v>194</v>
      </c>
      <c r="H154" s="202">
        <v>17.3</v>
      </c>
      <c r="I154" s="203"/>
      <c r="J154" s="204">
        <f t="shared" ref="J154:J166" si="15">ROUND(I154*H154,2)</f>
        <v>0</v>
      </c>
      <c r="K154" s="205"/>
      <c r="L154" s="36"/>
      <c r="M154" s="206" t="s">
        <v>1</v>
      </c>
      <c r="N154" s="207" t="s">
        <v>41</v>
      </c>
      <c r="O154" s="68"/>
      <c r="P154" s="208">
        <f t="shared" ref="P154:P166" si="16">O154*H154</f>
        <v>0</v>
      </c>
      <c r="Q154" s="208">
        <v>2.45343</v>
      </c>
      <c r="R154" s="208">
        <f t="shared" ref="R154:R166" si="17">Q154*H154</f>
        <v>42.444338999999999</v>
      </c>
      <c r="S154" s="208">
        <v>0</v>
      </c>
      <c r="T154" s="209">
        <f t="shared" ref="T154:T166" si="18"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10" t="s">
        <v>177</v>
      </c>
      <c r="AT154" s="210" t="s">
        <v>173</v>
      </c>
      <c r="AU154" s="210" t="s">
        <v>86</v>
      </c>
      <c r="AY154" s="14" t="s">
        <v>169</v>
      </c>
      <c r="BE154" s="211">
        <f t="shared" ref="BE154:BE166" si="19">IF(N154="základní",J154,0)</f>
        <v>0</v>
      </c>
      <c r="BF154" s="211">
        <f t="shared" ref="BF154:BF166" si="20">IF(N154="snížená",J154,0)</f>
        <v>0</v>
      </c>
      <c r="BG154" s="211">
        <f t="shared" ref="BG154:BG166" si="21">IF(N154="zákl. přenesená",J154,0)</f>
        <v>0</v>
      </c>
      <c r="BH154" s="211">
        <f t="shared" ref="BH154:BH166" si="22">IF(N154="sníž. přenesená",J154,0)</f>
        <v>0</v>
      </c>
      <c r="BI154" s="211">
        <f t="shared" ref="BI154:BI166" si="23">IF(N154="nulová",J154,0)</f>
        <v>0</v>
      </c>
      <c r="BJ154" s="14" t="s">
        <v>84</v>
      </c>
      <c r="BK154" s="211">
        <f t="shared" ref="BK154:BK166" si="24">ROUND(I154*H154,2)</f>
        <v>0</v>
      </c>
      <c r="BL154" s="14" t="s">
        <v>177</v>
      </c>
      <c r="BM154" s="210" t="s">
        <v>2138</v>
      </c>
    </row>
    <row r="155" spans="1:65" s="2" customFormat="1" ht="21.75" customHeight="1">
      <c r="A155" s="31"/>
      <c r="B155" s="32"/>
      <c r="C155" s="198" t="s">
        <v>282</v>
      </c>
      <c r="D155" s="198" t="s">
        <v>173</v>
      </c>
      <c r="E155" s="199" t="s">
        <v>840</v>
      </c>
      <c r="F155" s="200" t="s">
        <v>841</v>
      </c>
      <c r="G155" s="201" t="s">
        <v>176</v>
      </c>
      <c r="H155" s="202">
        <v>86.501999999999995</v>
      </c>
      <c r="I155" s="203"/>
      <c r="J155" s="204">
        <f t="shared" si="15"/>
        <v>0</v>
      </c>
      <c r="K155" s="205"/>
      <c r="L155" s="36"/>
      <c r="M155" s="206" t="s">
        <v>1</v>
      </c>
      <c r="N155" s="207" t="s">
        <v>41</v>
      </c>
      <c r="O155" s="68"/>
      <c r="P155" s="208">
        <f t="shared" si="16"/>
        <v>0</v>
      </c>
      <c r="Q155" s="208">
        <v>5.3299999999999997E-3</v>
      </c>
      <c r="R155" s="208">
        <f t="shared" si="17"/>
        <v>0.46105565999999992</v>
      </c>
      <c r="S155" s="208">
        <v>0</v>
      </c>
      <c r="T155" s="209">
        <f t="shared" si="18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10" t="s">
        <v>177</v>
      </c>
      <c r="AT155" s="210" t="s">
        <v>173</v>
      </c>
      <c r="AU155" s="210" t="s">
        <v>86</v>
      </c>
      <c r="AY155" s="14" t="s">
        <v>169</v>
      </c>
      <c r="BE155" s="211">
        <f t="shared" si="19"/>
        <v>0</v>
      </c>
      <c r="BF155" s="211">
        <f t="shared" si="20"/>
        <v>0</v>
      </c>
      <c r="BG155" s="211">
        <f t="shared" si="21"/>
        <v>0</v>
      </c>
      <c r="BH155" s="211">
        <f t="shared" si="22"/>
        <v>0</v>
      </c>
      <c r="BI155" s="211">
        <f t="shared" si="23"/>
        <v>0</v>
      </c>
      <c r="BJ155" s="14" t="s">
        <v>84</v>
      </c>
      <c r="BK155" s="211">
        <f t="shared" si="24"/>
        <v>0</v>
      </c>
      <c r="BL155" s="14" t="s">
        <v>177</v>
      </c>
      <c r="BM155" s="210" t="s">
        <v>2139</v>
      </c>
    </row>
    <row r="156" spans="1:65" s="2" customFormat="1" ht="21.75" customHeight="1">
      <c r="A156" s="31"/>
      <c r="B156" s="32"/>
      <c r="C156" s="198" t="s">
        <v>7</v>
      </c>
      <c r="D156" s="198" t="s">
        <v>173</v>
      </c>
      <c r="E156" s="199" t="s">
        <v>843</v>
      </c>
      <c r="F156" s="200" t="s">
        <v>844</v>
      </c>
      <c r="G156" s="201" t="s">
        <v>176</v>
      </c>
      <c r="H156" s="202">
        <v>86.501999999999995</v>
      </c>
      <c r="I156" s="203"/>
      <c r="J156" s="204">
        <f t="shared" si="15"/>
        <v>0</v>
      </c>
      <c r="K156" s="205"/>
      <c r="L156" s="36"/>
      <c r="M156" s="206" t="s">
        <v>1</v>
      </c>
      <c r="N156" s="207" t="s">
        <v>41</v>
      </c>
      <c r="O156" s="68"/>
      <c r="P156" s="208">
        <f t="shared" si="16"/>
        <v>0</v>
      </c>
      <c r="Q156" s="208">
        <v>0</v>
      </c>
      <c r="R156" s="208">
        <f t="shared" si="17"/>
        <v>0</v>
      </c>
      <c r="S156" s="208">
        <v>0</v>
      </c>
      <c r="T156" s="209">
        <f t="shared" si="18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10" t="s">
        <v>177</v>
      </c>
      <c r="AT156" s="210" t="s">
        <v>173</v>
      </c>
      <c r="AU156" s="210" t="s">
        <v>86</v>
      </c>
      <c r="AY156" s="14" t="s">
        <v>169</v>
      </c>
      <c r="BE156" s="211">
        <f t="shared" si="19"/>
        <v>0</v>
      </c>
      <c r="BF156" s="211">
        <f t="shared" si="20"/>
        <v>0</v>
      </c>
      <c r="BG156" s="211">
        <f t="shared" si="21"/>
        <v>0</v>
      </c>
      <c r="BH156" s="211">
        <f t="shared" si="22"/>
        <v>0</v>
      </c>
      <c r="BI156" s="211">
        <f t="shared" si="23"/>
        <v>0</v>
      </c>
      <c r="BJ156" s="14" t="s">
        <v>84</v>
      </c>
      <c r="BK156" s="211">
        <f t="shared" si="24"/>
        <v>0</v>
      </c>
      <c r="BL156" s="14" t="s">
        <v>177</v>
      </c>
      <c r="BM156" s="210" t="s">
        <v>2140</v>
      </c>
    </row>
    <row r="157" spans="1:65" s="2" customFormat="1" ht="21.75" customHeight="1">
      <c r="A157" s="31"/>
      <c r="B157" s="32"/>
      <c r="C157" s="198" t="s">
        <v>253</v>
      </c>
      <c r="D157" s="198" t="s">
        <v>173</v>
      </c>
      <c r="E157" s="199" t="s">
        <v>846</v>
      </c>
      <c r="F157" s="200" t="s">
        <v>847</v>
      </c>
      <c r="G157" s="201" t="s">
        <v>176</v>
      </c>
      <c r="H157" s="202">
        <v>86.501999999999995</v>
      </c>
      <c r="I157" s="203"/>
      <c r="J157" s="204">
        <f t="shared" si="15"/>
        <v>0</v>
      </c>
      <c r="K157" s="205"/>
      <c r="L157" s="36"/>
      <c r="M157" s="206" t="s">
        <v>1</v>
      </c>
      <c r="N157" s="207" t="s">
        <v>41</v>
      </c>
      <c r="O157" s="68"/>
      <c r="P157" s="208">
        <f t="shared" si="16"/>
        <v>0</v>
      </c>
      <c r="Q157" s="208">
        <v>5.5199999999999997E-3</v>
      </c>
      <c r="R157" s="208">
        <f t="shared" si="17"/>
        <v>0.47749103999999998</v>
      </c>
      <c r="S157" s="208">
        <v>0</v>
      </c>
      <c r="T157" s="209">
        <f t="shared" si="18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10" t="s">
        <v>177</v>
      </c>
      <c r="AT157" s="210" t="s">
        <v>173</v>
      </c>
      <c r="AU157" s="210" t="s">
        <v>86</v>
      </c>
      <c r="AY157" s="14" t="s">
        <v>169</v>
      </c>
      <c r="BE157" s="211">
        <f t="shared" si="19"/>
        <v>0</v>
      </c>
      <c r="BF157" s="211">
        <f t="shared" si="20"/>
        <v>0</v>
      </c>
      <c r="BG157" s="211">
        <f t="shared" si="21"/>
        <v>0</v>
      </c>
      <c r="BH157" s="211">
        <f t="shared" si="22"/>
        <v>0</v>
      </c>
      <c r="BI157" s="211">
        <f t="shared" si="23"/>
        <v>0</v>
      </c>
      <c r="BJ157" s="14" t="s">
        <v>84</v>
      </c>
      <c r="BK157" s="211">
        <f t="shared" si="24"/>
        <v>0</v>
      </c>
      <c r="BL157" s="14" t="s">
        <v>177</v>
      </c>
      <c r="BM157" s="210" t="s">
        <v>2141</v>
      </c>
    </row>
    <row r="158" spans="1:65" s="2" customFormat="1" ht="21.75" customHeight="1">
      <c r="A158" s="31"/>
      <c r="B158" s="32"/>
      <c r="C158" s="198" t="s">
        <v>237</v>
      </c>
      <c r="D158" s="198" t="s">
        <v>173</v>
      </c>
      <c r="E158" s="199" t="s">
        <v>849</v>
      </c>
      <c r="F158" s="200" t="s">
        <v>850</v>
      </c>
      <c r="G158" s="201" t="s">
        <v>176</v>
      </c>
      <c r="H158" s="202">
        <v>86.501999999999995</v>
      </c>
      <c r="I158" s="203"/>
      <c r="J158" s="204">
        <f t="shared" si="15"/>
        <v>0</v>
      </c>
      <c r="K158" s="205"/>
      <c r="L158" s="36"/>
      <c r="M158" s="206" t="s">
        <v>1</v>
      </c>
      <c r="N158" s="207" t="s">
        <v>41</v>
      </c>
      <c r="O158" s="68"/>
      <c r="P158" s="208">
        <f t="shared" si="16"/>
        <v>0</v>
      </c>
      <c r="Q158" s="208">
        <v>0</v>
      </c>
      <c r="R158" s="208">
        <f t="shared" si="17"/>
        <v>0</v>
      </c>
      <c r="S158" s="208">
        <v>0</v>
      </c>
      <c r="T158" s="209">
        <f t="shared" si="18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10" t="s">
        <v>177</v>
      </c>
      <c r="AT158" s="210" t="s">
        <v>173</v>
      </c>
      <c r="AU158" s="210" t="s">
        <v>86</v>
      </c>
      <c r="AY158" s="14" t="s">
        <v>169</v>
      </c>
      <c r="BE158" s="211">
        <f t="shared" si="19"/>
        <v>0</v>
      </c>
      <c r="BF158" s="211">
        <f t="shared" si="20"/>
        <v>0</v>
      </c>
      <c r="BG158" s="211">
        <f t="shared" si="21"/>
        <v>0</v>
      </c>
      <c r="BH158" s="211">
        <f t="shared" si="22"/>
        <v>0</v>
      </c>
      <c r="BI158" s="211">
        <f t="shared" si="23"/>
        <v>0</v>
      </c>
      <c r="BJ158" s="14" t="s">
        <v>84</v>
      </c>
      <c r="BK158" s="211">
        <f t="shared" si="24"/>
        <v>0</v>
      </c>
      <c r="BL158" s="14" t="s">
        <v>177</v>
      </c>
      <c r="BM158" s="210" t="s">
        <v>2142</v>
      </c>
    </row>
    <row r="159" spans="1:65" s="2" customFormat="1" ht="33" customHeight="1">
      <c r="A159" s="31"/>
      <c r="B159" s="32"/>
      <c r="C159" s="198" t="s">
        <v>1470</v>
      </c>
      <c r="D159" s="198" t="s">
        <v>173</v>
      </c>
      <c r="E159" s="199" t="s">
        <v>2143</v>
      </c>
      <c r="F159" s="200" t="s">
        <v>2144</v>
      </c>
      <c r="G159" s="201" t="s">
        <v>176</v>
      </c>
      <c r="H159" s="202">
        <v>34</v>
      </c>
      <c r="I159" s="203"/>
      <c r="J159" s="204">
        <f t="shared" si="15"/>
        <v>0</v>
      </c>
      <c r="K159" s="205"/>
      <c r="L159" s="36"/>
      <c r="M159" s="206" t="s">
        <v>1</v>
      </c>
      <c r="N159" s="207" t="s">
        <v>41</v>
      </c>
      <c r="O159" s="68"/>
      <c r="P159" s="208">
        <f t="shared" si="16"/>
        <v>0</v>
      </c>
      <c r="Q159" s="208">
        <v>9.7300000000000008E-3</v>
      </c>
      <c r="R159" s="208">
        <f t="shared" si="17"/>
        <v>0.33082</v>
      </c>
      <c r="S159" s="208">
        <v>0</v>
      </c>
      <c r="T159" s="209">
        <f t="shared" si="18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10" t="s">
        <v>177</v>
      </c>
      <c r="AT159" s="210" t="s">
        <v>173</v>
      </c>
      <c r="AU159" s="210" t="s">
        <v>86</v>
      </c>
      <c r="AY159" s="14" t="s">
        <v>169</v>
      </c>
      <c r="BE159" s="211">
        <f t="shared" si="19"/>
        <v>0</v>
      </c>
      <c r="BF159" s="211">
        <f t="shared" si="20"/>
        <v>0</v>
      </c>
      <c r="BG159" s="211">
        <f t="shared" si="21"/>
        <v>0</v>
      </c>
      <c r="BH159" s="211">
        <f t="shared" si="22"/>
        <v>0</v>
      </c>
      <c r="BI159" s="211">
        <f t="shared" si="23"/>
        <v>0</v>
      </c>
      <c r="BJ159" s="14" t="s">
        <v>84</v>
      </c>
      <c r="BK159" s="211">
        <f t="shared" si="24"/>
        <v>0</v>
      </c>
      <c r="BL159" s="14" t="s">
        <v>177</v>
      </c>
      <c r="BM159" s="210" t="s">
        <v>2145</v>
      </c>
    </row>
    <row r="160" spans="1:65" s="2" customFormat="1" ht="16.5" customHeight="1">
      <c r="A160" s="31"/>
      <c r="B160" s="32"/>
      <c r="C160" s="198" t="s">
        <v>1474</v>
      </c>
      <c r="D160" s="198" t="s">
        <v>173</v>
      </c>
      <c r="E160" s="199" t="s">
        <v>2146</v>
      </c>
      <c r="F160" s="200" t="s">
        <v>2147</v>
      </c>
      <c r="G160" s="201" t="s">
        <v>176</v>
      </c>
      <c r="H160" s="202">
        <v>34</v>
      </c>
      <c r="I160" s="203"/>
      <c r="J160" s="204">
        <f t="shared" si="15"/>
        <v>0</v>
      </c>
      <c r="K160" s="205"/>
      <c r="L160" s="36"/>
      <c r="M160" s="206" t="s">
        <v>1</v>
      </c>
      <c r="N160" s="207" t="s">
        <v>41</v>
      </c>
      <c r="O160" s="68"/>
      <c r="P160" s="208">
        <f t="shared" si="16"/>
        <v>0</v>
      </c>
      <c r="Q160" s="208">
        <v>9.7300000000000008E-3</v>
      </c>
      <c r="R160" s="208">
        <f t="shared" si="17"/>
        <v>0.33082</v>
      </c>
      <c r="S160" s="208">
        <v>0</v>
      </c>
      <c r="T160" s="209">
        <f t="shared" si="18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10" t="s">
        <v>177</v>
      </c>
      <c r="AT160" s="210" t="s">
        <v>173</v>
      </c>
      <c r="AU160" s="210" t="s">
        <v>86</v>
      </c>
      <c r="AY160" s="14" t="s">
        <v>169</v>
      </c>
      <c r="BE160" s="211">
        <f t="shared" si="19"/>
        <v>0</v>
      </c>
      <c r="BF160" s="211">
        <f t="shared" si="20"/>
        <v>0</v>
      </c>
      <c r="BG160" s="211">
        <f t="shared" si="21"/>
        <v>0</v>
      </c>
      <c r="BH160" s="211">
        <f t="shared" si="22"/>
        <v>0</v>
      </c>
      <c r="BI160" s="211">
        <f t="shared" si="23"/>
        <v>0</v>
      </c>
      <c r="BJ160" s="14" t="s">
        <v>84</v>
      </c>
      <c r="BK160" s="211">
        <f t="shared" si="24"/>
        <v>0</v>
      </c>
      <c r="BL160" s="14" t="s">
        <v>177</v>
      </c>
      <c r="BM160" s="210" t="s">
        <v>2148</v>
      </c>
    </row>
    <row r="161" spans="1:65" s="2" customFormat="1" ht="16.5" customHeight="1">
      <c r="A161" s="31"/>
      <c r="B161" s="32"/>
      <c r="C161" s="198" t="s">
        <v>172</v>
      </c>
      <c r="D161" s="198" t="s">
        <v>173</v>
      </c>
      <c r="E161" s="199" t="s">
        <v>855</v>
      </c>
      <c r="F161" s="200" t="s">
        <v>856</v>
      </c>
      <c r="G161" s="201" t="s">
        <v>220</v>
      </c>
      <c r="H161" s="202">
        <v>0.189</v>
      </c>
      <c r="I161" s="203"/>
      <c r="J161" s="204">
        <f t="shared" si="15"/>
        <v>0</v>
      </c>
      <c r="K161" s="205"/>
      <c r="L161" s="36"/>
      <c r="M161" s="206" t="s">
        <v>1</v>
      </c>
      <c r="N161" s="207" t="s">
        <v>41</v>
      </c>
      <c r="O161" s="68"/>
      <c r="P161" s="208">
        <f t="shared" si="16"/>
        <v>0</v>
      </c>
      <c r="Q161" s="208">
        <v>1.0551600000000001</v>
      </c>
      <c r="R161" s="208">
        <f t="shared" si="17"/>
        <v>0.19942524000000003</v>
      </c>
      <c r="S161" s="208">
        <v>0</v>
      </c>
      <c r="T161" s="209">
        <f t="shared" si="18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210" t="s">
        <v>177</v>
      </c>
      <c r="AT161" s="210" t="s">
        <v>173</v>
      </c>
      <c r="AU161" s="210" t="s">
        <v>86</v>
      </c>
      <c r="AY161" s="14" t="s">
        <v>169</v>
      </c>
      <c r="BE161" s="211">
        <f t="shared" si="19"/>
        <v>0</v>
      </c>
      <c r="BF161" s="211">
        <f t="shared" si="20"/>
        <v>0</v>
      </c>
      <c r="BG161" s="211">
        <f t="shared" si="21"/>
        <v>0</v>
      </c>
      <c r="BH161" s="211">
        <f t="shared" si="22"/>
        <v>0</v>
      </c>
      <c r="BI161" s="211">
        <f t="shared" si="23"/>
        <v>0</v>
      </c>
      <c r="BJ161" s="14" t="s">
        <v>84</v>
      </c>
      <c r="BK161" s="211">
        <f t="shared" si="24"/>
        <v>0</v>
      </c>
      <c r="BL161" s="14" t="s">
        <v>177</v>
      </c>
      <c r="BM161" s="210" t="s">
        <v>2149</v>
      </c>
    </row>
    <row r="162" spans="1:65" s="2" customFormat="1" ht="16.5" customHeight="1">
      <c r="A162" s="31"/>
      <c r="B162" s="32"/>
      <c r="C162" s="198" t="s">
        <v>179</v>
      </c>
      <c r="D162" s="198" t="s">
        <v>173</v>
      </c>
      <c r="E162" s="199" t="s">
        <v>1868</v>
      </c>
      <c r="F162" s="200" t="s">
        <v>1869</v>
      </c>
      <c r="G162" s="201" t="s">
        <v>275</v>
      </c>
      <c r="H162" s="202">
        <v>79.599999999999994</v>
      </c>
      <c r="I162" s="203"/>
      <c r="J162" s="204">
        <f t="shared" si="15"/>
        <v>0</v>
      </c>
      <c r="K162" s="205"/>
      <c r="L162" s="36"/>
      <c r="M162" s="206" t="s">
        <v>1</v>
      </c>
      <c r="N162" s="207" t="s">
        <v>41</v>
      </c>
      <c r="O162" s="68"/>
      <c r="P162" s="208">
        <f t="shared" si="16"/>
        <v>0</v>
      </c>
      <c r="Q162" s="208">
        <v>5.5199999999999997E-3</v>
      </c>
      <c r="R162" s="208">
        <f t="shared" si="17"/>
        <v>0.43939199999999995</v>
      </c>
      <c r="S162" s="208">
        <v>0</v>
      </c>
      <c r="T162" s="209">
        <f t="shared" si="18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210" t="s">
        <v>177</v>
      </c>
      <c r="AT162" s="210" t="s">
        <v>173</v>
      </c>
      <c r="AU162" s="210" t="s">
        <v>86</v>
      </c>
      <c r="AY162" s="14" t="s">
        <v>169</v>
      </c>
      <c r="BE162" s="211">
        <f t="shared" si="19"/>
        <v>0</v>
      </c>
      <c r="BF162" s="211">
        <f t="shared" si="20"/>
        <v>0</v>
      </c>
      <c r="BG162" s="211">
        <f t="shared" si="21"/>
        <v>0</v>
      </c>
      <c r="BH162" s="211">
        <f t="shared" si="22"/>
        <v>0</v>
      </c>
      <c r="BI162" s="211">
        <f t="shared" si="23"/>
        <v>0</v>
      </c>
      <c r="BJ162" s="14" t="s">
        <v>84</v>
      </c>
      <c r="BK162" s="211">
        <f t="shared" si="24"/>
        <v>0</v>
      </c>
      <c r="BL162" s="14" t="s">
        <v>177</v>
      </c>
      <c r="BM162" s="210" t="s">
        <v>2150</v>
      </c>
    </row>
    <row r="163" spans="1:65" s="2" customFormat="1" ht="21.75" customHeight="1">
      <c r="A163" s="31"/>
      <c r="B163" s="32"/>
      <c r="C163" s="198" t="s">
        <v>363</v>
      </c>
      <c r="D163" s="198" t="s">
        <v>173</v>
      </c>
      <c r="E163" s="199" t="s">
        <v>861</v>
      </c>
      <c r="F163" s="200" t="s">
        <v>862</v>
      </c>
      <c r="G163" s="201" t="s">
        <v>280</v>
      </c>
      <c r="H163" s="202">
        <v>4</v>
      </c>
      <c r="I163" s="203"/>
      <c r="J163" s="204">
        <f t="shared" si="15"/>
        <v>0</v>
      </c>
      <c r="K163" s="205"/>
      <c r="L163" s="36"/>
      <c r="M163" s="206" t="s">
        <v>1</v>
      </c>
      <c r="N163" s="207" t="s">
        <v>41</v>
      </c>
      <c r="O163" s="68"/>
      <c r="P163" s="208">
        <f t="shared" si="16"/>
        <v>0</v>
      </c>
      <c r="Q163" s="208">
        <v>2.2780000000000002E-2</v>
      </c>
      <c r="R163" s="208">
        <f t="shared" si="17"/>
        <v>9.1120000000000007E-2</v>
      </c>
      <c r="S163" s="208">
        <v>0</v>
      </c>
      <c r="T163" s="209">
        <f t="shared" si="18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210" t="s">
        <v>177</v>
      </c>
      <c r="AT163" s="210" t="s">
        <v>173</v>
      </c>
      <c r="AU163" s="210" t="s">
        <v>86</v>
      </c>
      <c r="AY163" s="14" t="s">
        <v>169</v>
      </c>
      <c r="BE163" s="211">
        <f t="shared" si="19"/>
        <v>0</v>
      </c>
      <c r="BF163" s="211">
        <f t="shared" si="20"/>
        <v>0</v>
      </c>
      <c r="BG163" s="211">
        <f t="shared" si="21"/>
        <v>0</v>
      </c>
      <c r="BH163" s="211">
        <f t="shared" si="22"/>
        <v>0</v>
      </c>
      <c r="BI163" s="211">
        <f t="shared" si="23"/>
        <v>0</v>
      </c>
      <c r="BJ163" s="14" t="s">
        <v>84</v>
      </c>
      <c r="BK163" s="211">
        <f t="shared" si="24"/>
        <v>0</v>
      </c>
      <c r="BL163" s="14" t="s">
        <v>177</v>
      </c>
      <c r="BM163" s="210" t="s">
        <v>2151</v>
      </c>
    </row>
    <row r="164" spans="1:65" s="2" customFormat="1" ht="21.75" customHeight="1">
      <c r="A164" s="31"/>
      <c r="B164" s="32"/>
      <c r="C164" s="198" t="s">
        <v>8</v>
      </c>
      <c r="D164" s="198" t="s">
        <v>173</v>
      </c>
      <c r="E164" s="199" t="s">
        <v>1073</v>
      </c>
      <c r="F164" s="200" t="s">
        <v>1074</v>
      </c>
      <c r="G164" s="201" t="s">
        <v>220</v>
      </c>
      <c r="H164" s="202">
        <v>2.8010000000000002</v>
      </c>
      <c r="I164" s="203"/>
      <c r="J164" s="204">
        <f t="shared" si="15"/>
        <v>0</v>
      </c>
      <c r="K164" s="205"/>
      <c r="L164" s="36"/>
      <c r="M164" s="206" t="s">
        <v>1</v>
      </c>
      <c r="N164" s="207" t="s">
        <v>41</v>
      </c>
      <c r="O164" s="68"/>
      <c r="P164" s="208">
        <f t="shared" si="16"/>
        <v>0</v>
      </c>
      <c r="Q164" s="208">
        <v>1.9539999999999998E-2</v>
      </c>
      <c r="R164" s="208">
        <f t="shared" si="17"/>
        <v>5.4731539999999995E-2</v>
      </c>
      <c r="S164" s="208">
        <v>0</v>
      </c>
      <c r="T164" s="209">
        <f t="shared" si="18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10" t="s">
        <v>177</v>
      </c>
      <c r="AT164" s="210" t="s">
        <v>173</v>
      </c>
      <c r="AU164" s="210" t="s">
        <v>86</v>
      </c>
      <c r="AY164" s="14" t="s">
        <v>169</v>
      </c>
      <c r="BE164" s="211">
        <f t="shared" si="19"/>
        <v>0</v>
      </c>
      <c r="BF164" s="211">
        <f t="shared" si="20"/>
        <v>0</v>
      </c>
      <c r="BG164" s="211">
        <f t="shared" si="21"/>
        <v>0</v>
      </c>
      <c r="BH164" s="211">
        <f t="shared" si="22"/>
        <v>0</v>
      </c>
      <c r="BI164" s="211">
        <f t="shared" si="23"/>
        <v>0</v>
      </c>
      <c r="BJ164" s="14" t="s">
        <v>84</v>
      </c>
      <c r="BK164" s="211">
        <f t="shared" si="24"/>
        <v>0</v>
      </c>
      <c r="BL164" s="14" t="s">
        <v>177</v>
      </c>
      <c r="BM164" s="210" t="s">
        <v>2152</v>
      </c>
    </row>
    <row r="165" spans="1:65" s="2" customFormat="1" ht="21.75" customHeight="1">
      <c r="A165" s="31"/>
      <c r="B165" s="32"/>
      <c r="C165" s="217" t="s">
        <v>251</v>
      </c>
      <c r="D165" s="217" t="s">
        <v>922</v>
      </c>
      <c r="E165" s="218" t="s">
        <v>1076</v>
      </c>
      <c r="F165" s="219" t="s">
        <v>1077</v>
      </c>
      <c r="G165" s="220" t="s">
        <v>220</v>
      </c>
      <c r="H165" s="221">
        <v>2.8000000000000001E-2</v>
      </c>
      <c r="I165" s="222"/>
      <c r="J165" s="223">
        <f t="shared" si="15"/>
        <v>0</v>
      </c>
      <c r="K165" s="224"/>
      <c r="L165" s="225"/>
      <c r="M165" s="226" t="s">
        <v>1</v>
      </c>
      <c r="N165" s="227" t="s">
        <v>41</v>
      </c>
      <c r="O165" s="68"/>
      <c r="P165" s="208">
        <f t="shared" si="16"/>
        <v>0</v>
      </c>
      <c r="Q165" s="208">
        <v>1</v>
      </c>
      <c r="R165" s="208">
        <f t="shared" si="17"/>
        <v>2.8000000000000001E-2</v>
      </c>
      <c r="S165" s="208">
        <v>0</v>
      </c>
      <c r="T165" s="209">
        <f t="shared" si="18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210" t="s">
        <v>230</v>
      </c>
      <c r="AT165" s="210" t="s">
        <v>922</v>
      </c>
      <c r="AU165" s="210" t="s">
        <v>86</v>
      </c>
      <c r="AY165" s="14" t="s">
        <v>169</v>
      </c>
      <c r="BE165" s="211">
        <f t="shared" si="19"/>
        <v>0</v>
      </c>
      <c r="BF165" s="211">
        <f t="shared" si="20"/>
        <v>0</v>
      </c>
      <c r="BG165" s="211">
        <f t="shared" si="21"/>
        <v>0</v>
      </c>
      <c r="BH165" s="211">
        <f t="shared" si="22"/>
        <v>0</v>
      </c>
      <c r="BI165" s="211">
        <f t="shared" si="23"/>
        <v>0</v>
      </c>
      <c r="BJ165" s="14" t="s">
        <v>84</v>
      </c>
      <c r="BK165" s="211">
        <f t="shared" si="24"/>
        <v>0</v>
      </c>
      <c r="BL165" s="14" t="s">
        <v>177</v>
      </c>
      <c r="BM165" s="210" t="s">
        <v>2153</v>
      </c>
    </row>
    <row r="166" spans="1:65" s="2" customFormat="1" ht="16.5" customHeight="1">
      <c r="A166" s="31"/>
      <c r="B166" s="32"/>
      <c r="C166" s="217" t="s">
        <v>359</v>
      </c>
      <c r="D166" s="217" t="s">
        <v>922</v>
      </c>
      <c r="E166" s="218" t="s">
        <v>1079</v>
      </c>
      <c r="F166" s="219" t="s">
        <v>1080</v>
      </c>
      <c r="G166" s="220" t="s">
        <v>220</v>
      </c>
      <c r="H166" s="221">
        <v>2.7730000000000001</v>
      </c>
      <c r="I166" s="222"/>
      <c r="J166" s="223">
        <f t="shared" si="15"/>
        <v>0</v>
      </c>
      <c r="K166" s="224"/>
      <c r="L166" s="225"/>
      <c r="M166" s="226" t="s">
        <v>1</v>
      </c>
      <c r="N166" s="227" t="s">
        <v>41</v>
      </c>
      <c r="O166" s="68"/>
      <c r="P166" s="208">
        <f t="shared" si="16"/>
        <v>0</v>
      </c>
      <c r="Q166" s="208">
        <v>1</v>
      </c>
      <c r="R166" s="208">
        <f t="shared" si="17"/>
        <v>2.7730000000000001</v>
      </c>
      <c r="S166" s="208">
        <v>0</v>
      </c>
      <c r="T166" s="209">
        <f t="shared" si="18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210" t="s">
        <v>230</v>
      </c>
      <c r="AT166" s="210" t="s">
        <v>922</v>
      </c>
      <c r="AU166" s="210" t="s">
        <v>86</v>
      </c>
      <c r="AY166" s="14" t="s">
        <v>169</v>
      </c>
      <c r="BE166" s="211">
        <f t="shared" si="19"/>
        <v>0</v>
      </c>
      <c r="BF166" s="211">
        <f t="shared" si="20"/>
        <v>0</v>
      </c>
      <c r="BG166" s="211">
        <f t="shared" si="21"/>
        <v>0</v>
      </c>
      <c r="BH166" s="211">
        <f t="shared" si="22"/>
        <v>0</v>
      </c>
      <c r="BI166" s="211">
        <f t="shared" si="23"/>
        <v>0</v>
      </c>
      <c r="BJ166" s="14" t="s">
        <v>84</v>
      </c>
      <c r="BK166" s="211">
        <f t="shared" si="24"/>
        <v>0</v>
      </c>
      <c r="BL166" s="14" t="s">
        <v>177</v>
      </c>
      <c r="BM166" s="210" t="s">
        <v>2154</v>
      </c>
    </row>
    <row r="167" spans="1:65" s="12" customFormat="1" ht="22.9" customHeight="1">
      <c r="B167" s="182"/>
      <c r="C167" s="183"/>
      <c r="D167" s="184" t="s">
        <v>75</v>
      </c>
      <c r="E167" s="196" t="s">
        <v>222</v>
      </c>
      <c r="F167" s="196" t="s">
        <v>864</v>
      </c>
      <c r="G167" s="183"/>
      <c r="H167" s="183"/>
      <c r="I167" s="186"/>
      <c r="J167" s="197">
        <f>BK167</f>
        <v>0</v>
      </c>
      <c r="K167" s="183"/>
      <c r="L167" s="188"/>
      <c r="M167" s="189"/>
      <c r="N167" s="190"/>
      <c r="O167" s="190"/>
      <c r="P167" s="191">
        <f>SUM(P168:P183)</f>
        <v>0</v>
      </c>
      <c r="Q167" s="190"/>
      <c r="R167" s="191">
        <f>SUM(R168:R183)</f>
        <v>12.737642169999999</v>
      </c>
      <c r="S167" s="190"/>
      <c r="T167" s="192">
        <f>SUM(T168:T183)</f>
        <v>0</v>
      </c>
      <c r="AR167" s="193" t="s">
        <v>84</v>
      </c>
      <c r="AT167" s="194" t="s">
        <v>75</v>
      </c>
      <c r="AU167" s="194" t="s">
        <v>84</v>
      </c>
      <c r="AY167" s="193" t="s">
        <v>169</v>
      </c>
      <c r="BK167" s="195">
        <f>SUM(BK168:BK183)</f>
        <v>0</v>
      </c>
    </row>
    <row r="168" spans="1:65" s="2" customFormat="1" ht="21.75" customHeight="1">
      <c r="A168" s="31"/>
      <c r="B168" s="32"/>
      <c r="C168" s="198" t="s">
        <v>1842</v>
      </c>
      <c r="D168" s="198" t="s">
        <v>173</v>
      </c>
      <c r="E168" s="199" t="s">
        <v>2155</v>
      </c>
      <c r="F168" s="200" t="s">
        <v>2156</v>
      </c>
      <c r="G168" s="201" t="s">
        <v>176</v>
      </c>
      <c r="H168" s="202">
        <v>22.542000000000002</v>
      </c>
      <c r="I168" s="203"/>
      <c r="J168" s="204">
        <f t="shared" ref="J168:J183" si="25">ROUND(I168*H168,2)</f>
        <v>0</v>
      </c>
      <c r="K168" s="205"/>
      <c r="L168" s="36"/>
      <c r="M168" s="206" t="s">
        <v>1</v>
      </c>
      <c r="N168" s="207" t="s">
        <v>41</v>
      </c>
      <c r="O168" s="68"/>
      <c r="P168" s="208">
        <f t="shared" ref="P168:P183" si="26">O168*H168</f>
        <v>0</v>
      </c>
      <c r="Q168" s="208">
        <v>0</v>
      </c>
      <c r="R168" s="208">
        <f t="shared" ref="R168:R183" si="27">Q168*H168</f>
        <v>0</v>
      </c>
      <c r="S168" s="208">
        <v>0</v>
      </c>
      <c r="T168" s="209">
        <f t="shared" ref="T168:T183" si="28"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210" t="s">
        <v>177</v>
      </c>
      <c r="AT168" s="210" t="s">
        <v>173</v>
      </c>
      <c r="AU168" s="210" t="s">
        <v>86</v>
      </c>
      <c r="AY168" s="14" t="s">
        <v>169</v>
      </c>
      <c r="BE168" s="211">
        <f t="shared" ref="BE168:BE183" si="29">IF(N168="základní",J168,0)</f>
        <v>0</v>
      </c>
      <c r="BF168" s="211">
        <f t="shared" ref="BF168:BF183" si="30">IF(N168="snížená",J168,0)</f>
        <v>0</v>
      </c>
      <c r="BG168" s="211">
        <f t="shared" ref="BG168:BG183" si="31">IF(N168="zákl. přenesená",J168,0)</f>
        <v>0</v>
      </c>
      <c r="BH168" s="211">
        <f t="shared" ref="BH168:BH183" si="32">IF(N168="sníž. přenesená",J168,0)</f>
        <v>0</v>
      </c>
      <c r="BI168" s="211">
        <f t="shared" ref="BI168:BI183" si="33">IF(N168="nulová",J168,0)</f>
        <v>0</v>
      </c>
      <c r="BJ168" s="14" t="s">
        <v>84</v>
      </c>
      <c r="BK168" s="211">
        <f t="shared" ref="BK168:BK183" si="34">ROUND(I168*H168,2)</f>
        <v>0</v>
      </c>
      <c r="BL168" s="14" t="s">
        <v>177</v>
      </c>
      <c r="BM168" s="210" t="s">
        <v>2157</v>
      </c>
    </row>
    <row r="169" spans="1:65" s="2" customFormat="1" ht="21.75" customHeight="1">
      <c r="A169" s="31"/>
      <c r="B169" s="32"/>
      <c r="C169" s="198" t="s">
        <v>277</v>
      </c>
      <c r="D169" s="198" t="s">
        <v>173</v>
      </c>
      <c r="E169" s="199" t="s">
        <v>865</v>
      </c>
      <c r="F169" s="200" t="s">
        <v>866</v>
      </c>
      <c r="G169" s="201" t="s">
        <v>176</v>
      </c>
      <c r="H169" s="202">
        <v>210.387</v>
      </c>
      <c r="I169" s="203"/>
      <c r="J169" s="204">
        <f t="shared" si="25"/>
        <v>0</v>
      </c>
      <c r="K169" s="205"/>
      <c r="L169" s="36"/>
      <c r="M169" s="206" t="s">
        <v>1</v>
      </c>
      <c r="N169" s="207" t="s">
        <v>41</v>
      </c>
      <c r="O169" s="68"/>
      <c r="P169" s="208">
        <f t="shared" si="26"/>
        <v>0</v>
      </c>
      <c r="Q169" s="208">
        <v>7.3499999999999998E-3</v>
      </c>
      <c r="R169" s="208">
        <f t="shared" si="27"/>
        <v>1.5463444499999999</v>
      </c>
      <c r="S169" s="208">
        <v>0</v>
      </c>
      <c r="T169" s="209">
        <f t="shared" si="28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210" t="s">
        <v>177</v>
      </c>
      <c r="AT169" s="210" t="s">
        <v>173</v>
      </c>
      <c r="AU169" s="210" t="s">
        <v>86</v>
      </c>
      <c r="AY169" s="14" t="s">
        <v>169</v>
      </c>
      <c r="BE169" s="211">
        <f t="shared" si="29"/>
        <v>0</v>
      </c>
      <c r="BF169" s="211">
        <f t="shared" si="30"/>
        <v>0</v>
      </c>
      <c r="BG169" s="211">
        <f t="shared" si="31"/>
        <v>0</v>
      </c>
      <c r="BH169" s="211">
        <f t="shared" si="32"/>
        <v>0</v>
      </c>
      <c r="BI169" s="211">
        <f t="shared" si="33"/>
        <v>0</v>
      </c>
      <c r="BJ169" s="14" t="s">
        <v>84</v>
      </c>
      <c r="BK169" s="211">
        <f t="shared" si="34"/>
        <v>0</v>
      </c>
      <c r="BL169" s="14" t="s">
        <v>177</v>
      </c>
      <c r="BM169" s="210" t="s">
        <v>2158</v>
      </c>
    </row>
    <row r="170" spans="1:65" s="2" customFormat="1" ht="21.75" customHeight="1">
      <c r="A170" s="31"/>
      <c r="B170" s="32"/>
      <c r="C170" s="198" t="s">
        <v>621</v>
      </c>
      <c r="D170" s="198" t="s">
        <v>173</v>
      </c>
      <c r="E170" s="199" t="s">
        <v>1141</v>
      </c>
      <c r="F170" s="200" t="s">
        <v>1142</v>
      </c>
      <c r="G170" s="201" t="s">
        <v>176</v>
      </c>
      <c r="H170" s="202">
        <v>22.542000000000002</v>
      </c>
      <c r="I170" s="203"/>
      <c r="J170" s="204">
        <f t="shared" si="25"/>
        <v>0</v>
      </c>
      <c r="K170" s="205"/>
      <c r="L170" s="36"/>
      <c r="M170" s="206" t="s">
        <v>1</v>
      </c>
      <c r="N170" s="207" t="s">
        <v>41</v>
      </c>
      <c r="O170" s="68"/>
      <c r="P170" s="208">
        <f t="shared" si="26"/>
        <v>0</v>
      </c>
      <c r="Q170" s="208">
        <v>2.5999999999999998E-4</v>
      </c>
      <c r="R170" s="208">
        <f t="shared" si="27"/>
        <v>5.8609199999999995E-3</v>
      </c>
      <c r="S170" s="208">
        <v>0</v>
      </c>
      <c r="T170" s="209">
        <f t="shared" si="28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210" t="s">
        <v>177</v>
      </c>
      <c r="AT170" s="210" t="s">
        <v>173</v>
      </c>
      <c r="AU170" s="210" t="s">
        <v>86</v>
      </c>
      <c r="AY170" s="14" t="s">
        <v>169</v>
      </c>
      <c r="BE170" s="211">
        <f t="shared" si="29"/>
        <v>0</v>
      </c>
      <c r="BF170" s="211">
        <f t="shared" si="30"/>
        <v>0</v>
      </c>
      <c r="BG170" s="211">
        <f t="shared" si="31"/>
        <v>0</v>
      </c>
      <c r="BH170" s="211">
        <f t="shared" si="32"/>
        <v>0</v>
      </c>
      <c r="BI170" s="211">
        <f t="shared" si="33"/>
        <v>0</v>
      </c>
      <c r="BJ170" s="14" t="s">
        <v>84</v>
      </c>
      <c r="BK170" s="211">
        <f t="shared" si="34"/>
        <v>0</v>
      </c>
      <c r="BL170" s="14" t="s">
        <v>177</v>
      </c>
      <c r="BM170" s="210" t="s">
        <v>2159</v>
      </c>
    </row>
    <row r="171" spans="1:65" s="2" customFormat="1" ht="21.75" customHeight="1">
      <c r="A171" s="31"/>
      <c r="B171" s="32"/>
      <c r="C171" s="198" t="s">
        <v>540</v>
      </c>
      <c r="D171" s="198" t="s">
        <v>173</v>
      </c>
      <c r="E171" s="199" t="s">
        <v>1144</v>
      </c>
      <c r="F171" s="200" t="s">
        <v>1145</v>
      </c>
      <c r="G171" s="201" t="s">
        <v>176</v>
      </c>
      <c r="H171" s="202">
        <v>72.846000000000004</v>
      </c>
      <c r="I171" s="203"/>
      <c r="J171" s="204">
        <f t="shared" si="25"/>
        <v>0</v>
      </c>
      <c r="K171" s="205"/>
      <c r="L171" s="36"/>
      <c r="M171" s="206" t="s">
        <v>1</v>
      </c>
      <c r="N171" s="207" t="s">
        <v>41</v>
      </c>
      <c r="O171" s="68"/>
      <c r="P171" s="208">
        <f t="shared" si="26"/>
        <v>0</v>
      </c>
      <c r="Q171" s="208">
        <v>4.3800000000000002E-3</v>
      </c>
      <c r="R171" s="208">
        <f t="shared" si="27"/>
        <v>0.31906548000000001</v>
      </c>
      <c r="S171" s="208">
        <v>0</v>
      </c>
      <c r="T171" s="209">
        <f t="shared" si="28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210" t="s">
        <v>177</v>
      </c>
      <c r="AT171" s="210" t="s">
        <v>173</v>
      </c>
      <c r="AU171" s="210" t="s">
        <v>86</v>
      </c>
      <c r="AY171" s="14" t="s">
        <v>169</v>
      </c>
      <c r="BE171" s="211">
        <f t="shared" si="29"/>
        <v>0</v>
      </c>
      <c r="BF171" s="211">
        <f t="shared" si="30"/>
        <v>0</v>
      </c>
      <c r="BG171" s="211">
        <f t="shared" si="31"/>
        <v>0</v>
      </c>
      <c r="BH171" s="211">
        <f t="shared" si="32"/>
        <v>0</v>
      </c>
      <c r="BI171" s="211">
        <f t="shared" si="33"/>
        <v>0</v>
      </c>
      <c r="BJ171" s="14" t="s">
        <v>84</v>
      </c>
      <c r="BK171" s="211">
        <f t="shared" si="34"/>
        <v>0</v>
      </c>
      <c r="BL171" s="14" t="s">
        <v>177</v>
      </c>
      <c r="BM171" s="210" t="s">
        <v>2160</v>
      </c>
    </row>
    <row r="172" spans="1:65" s="2" customFormat="1" ht="21.75" customHeight="1">
      <c r="A172" s="31"/>
      <c r="B172" s="32"/>
      <c r="C172" s="198" t="s">
        <v>580</v>
      </c>
      <c r="D172" s="198" t="s">
        <v>173</v>
      </c>
      <c r="E172" s="199" t="s">
        <v>1148</v>
      </c>
      <c r="F172" s="200" t="s">
        <v>1149</v>
      </c>
      <c r="G172" s="201" t="s">
        <v>176</v>
      </c>
      <c r="H172" s="202">
        <v>20.106000000000002</v>
      </c>
      <c r="I172" s="203"/>
      <c r="J172" s="204">
        <f t="shared" si="25"/>
        <v>0</v>
      </c>
      <c r="K172" s="205"/>
      <c r="L172" s="36"/>
      <c r="M172" s="206" t="s">
        <v>1</v>
      </c>
      <c r="N172" s="207" t="s">
        <v>41</v>
      </c>
      <c r="O172" s="68"/>
      <c r="P172" s="208">
        <f t="shared" si="26"/>
        <v>0</v>
      </c>
      <c r="Q172" s="208">
        <v>3.0000000000000001E-3</v>
      </c>
      <c r="R172" s="208">
        <f t="shared" si="27"/>
        <v>6.0318000000000004E-2</v>
      </c>
      <c r="S172" s="208">
        <v>0</v>
      </c>
      <c r="T172" s="209">
        <f t="shared" si="28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210" t="s">
        <v>177</v>
      </c>
      <c r="AT172" s="210" t="s">
        <v>173</v>
      </c>
      <c r="AU172" s="210" t="s">
        <v>86</v>
      </c>
      <c r="AY172" s="14" t="s">
        <v>169</v>
      </c>
      <c r="BE172" s="211">
        <f t="shared" si="29"/>
        <v>0</v>
      </c>
      <c r="BF172" s="211">
        <f t="shared" si="30"/>
        <v>0</v>
      </c>
      <c r="BG172" s="211">
        <f t="shared" si="31"/>
        <v>0</v>
      </c>
      <c r="BH172" s="211">
        <f t="shared" si="32"/>
        <v>0</v>
      </c>
      <c r="BI172" s="211">
        <f t="shared" si="33"/>
        <v>0</v>
      </c>
      <c r="BJ172" s="14" t="s">
        <v>84</v>
      </c>
      <c r="BK172" s="211">
        <f t="shared" si="34"/>
        <v>0</v>
      </c>
      <c r="BL172" s="14" t="s">
        <v>177</v>
      </c>
      <c r="BM172" s="210" t="s">
        <v>2161</v>
      </c>
    </row>
    <row r="173" spans="1:65" s="2" customFormat="1" ht="21.75" customHeight="1">
      <c r="A173" s="31"/>
      <c r="B173" s="32"/>
      <c r="C173" s="198" t="s">
        <v>605</v>
      </c>
      <c r="D173" s="198" t="s">
        <v>173</v>
      </c>
      <c r="E173" s="199" t="s">
        <v>1154</v>
      </c>
      <c r="F173" s="200" t="s">
        <v>1155</v>
      </c>
      <c r="G173" s="201" t="s">
        <v>176</v>
      </c>
      <c r="H173" s="202">
        <v>63.927</v>
      </c>
      <c r="I173" s="203"/>
      <c r="J173" s="204">
        <f t="shared" si="25"/>
        <v>0</v>
      </c>
      <c r="K173" s="205"/>
      <c r="L173" s="36"/>
      <c r="M173" s="206" t="s">
        <v>1</v>
      </c>
      <c r="N173" s="207" t="s">
        <v>41</v>
      </c>
      <c r="O173" s="68"/>
      <c r="P173" s="208">
        <f t="shared" si="26"/>
        <v>0</v>
      </c>
      <c r="Q173" s="208">
        <v>1.54E-2</v>
      </c>
      <c r="R173" s="208">
        <f t="shared" si="27"/>
        <v>0.98447580000000001</v>
      </c>
      <c r="S173" s="208">
        <v>0</v>
      </c>
      <c r="T173" s="209">
        <f t="shared" si="28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210" t="s">
        <v>177</v>
      </c>
      <c r="AT173" s="210" t="s">
        <v>173</v>
      </c>
      <c r="AU173" s="210" t="s">
        <v>86</v>
      </c>
      <c r="AY173" s="14" t="s">
        <v>169</v>
      </c>
      <c r="BE173" s="211">
        <f t="shared" si="29"/>
        <v>0</v>
      </c>
      <c r="BF173" s="211">
        <f t="shared" si="30"/>
        <v>0</v>
      </c>
      <c r="BG173" s="211">
        <f t="shared" si="31"/>
        <v>0</v>
      </c>
      <c r="BH173" s="211">
        <f t="shared" si="32"/>
        <v>0</v>
      </c>
      <c r="BI173" s="211">
        <f t="shared" si="33"/>
        <v>0</v>
      </c>
      <c r="BJ173" s="14" t="s">
        <v>84</v>
      </c>
      <c r="BK173" s="211">
        <f t="shared" si="34"/>
        <v>0</v>
      </c>
      <c r="BL173" s="14" t="s">
        <v>177</v>
      </c>
      <c r="BM173" s="210" t="s">
        <v>2162</v>
      </c>
    </row>
    <row r="174" spans="1:65" s="2" customFormat="1" ht="21.75" customHeight="1">
      <c r="A174" s="31"/>
      <c r="B174" s="32"/>
      <c r="C174" s="198" t="s">
        <v>289</v>
      </c>
      <c r="D174" s="198" t="s">
        <v>173</v>
      </c>
      <c r="E174" s="199" t="s">
        <v>868</v>
      </c>
      <c r="F174" s="200" t="s">
        <v>869</v>
      </c>
      <c r="G174" s="201" t="s">
        <v>176</v>
      </c>
      <c r="H174" s="202">
        <v>131.988</v>
      </c>
      <c r="I174" s="203"/>
      <c r="J174" s="204">
        <f t="shared" si="25"/>
        <v>0</v>
      </c>
      <c r="K174" s="205"/>
      <c r="L174" s="36"/>
      <c r="M174" s="206" t="s">
        <v>1</v>
      </c>
      <c r="N174" s="207" t="s">
        <v>41</v>
      </c>
      <c r="O174" s="68"/>
      <c r="P174" s="208">
        <f t="shared" si="26"/>
        <v>0</v>
      </c>
      <c r="Q174" s="208">
        <v>1.8380000000000001E-2</v>
      </c>
      <c r="R174" s="208">
        <f t="shared" si="27"/>
        <v>2.4259394400000001</v>
      </c>
      <c r="S174" s="208">
        <v>0</v>
      </c>
      <c r="T174" s="209">
        <f t="shared" si="28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210" t="s">
        <v>177</v>
      </c>
      <c r="AT174" s="210" t="s">
        <v>173</v>
      </c>
      <c r="AU174" s="210" t="s">
        <v>86</v>
      </c>
      <c r="AY174" s="14" t="s">
        <v>169</v>
      </c>
      <c r="BE174" s="211">
        <f t="shared" si="29"/>
        <v>0</v>
      </c>
      <c r="BF174" s="211">
        <f t="shared" si="30"/>
        <v>0</v>
      </c>
      <c r="BG174" s="211">
        <f t="shared" si="31"/>
        <v>0</v>
      </c>
      <c r="BH174" s="211">
        <f t="shared" si="32"/>
        <v>0</v>
      </c>
      <c r="BI174" s="211">
        <f t="shared" si="33"/>
        <v>0</v>
      </c>
      <c r="BJ174" s="14" t="s">
        <v>84</v>
      </c>
      <c r="BK174" s="211">
        <f t="shared" si="34"/>
        <v>0</v>
      </c>
      <c r="BL174" s="14" t="s">
        <v>177</v>
      </c>
      <c r="BM174" s="210" t="s">
        <v>2163</v>
      </c>
    </row>
    <row r="175" spans="1:65" s="2" customFormat="1" ht="21.75" customHeight="1">
      <c r="A175" s="31"/>
      <c r="B175" s="32"/>
      <c r="C175" s="198" t="s">
        <v>564</v>
      </c>
      <c r="D175" s="198" t="s">
        <v>173</v>
      </c>
      <c r="E175" s="199" t="s">
        <v>1895</v>
      </c>
      <c r="F175" s="200" t="s">
        <v>1896</v>
      </c>
      <c r="G175" s="201" t="s">
        <v>176</v>
      </c>
      <c r="H175" s="202">
        <v>5.4</v>
      </c>
      <c r="I175" s="203"/>
      <c r="J175" s="204">
        <f t="shared" si="25"/>
        <v>0</v>
      </c>
      <c r="K175" s="205"/>
      <c r="L175" s="36"/>
      <c r="M175" s="206" t="s">
        <v>1</v>
      </c>
      <c r="N175" s="207" t="s">
        <v>41</v>
      </c>
      <c r="O175" s="68"/>
      <c r="P175" s="208">
        <f t="shared" si="26"/>
        <v>0</v>
      </c>
      <c r="Q175" s="208">
        <v>3.0450000000000001E-2</v>
      </c>
      <c r="R175" s="208">
        <f t="shared" si="27"/>
        <v>0.16443000000000002</v>
      </c>
      <c r="S175" s="208">
        <v>0</v>
      </c>
      <c r="T175" s="209">
        <f t="shared" si="28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210" t="s">
        <v>177</v>
      </c>
      <c r="AT175" s="210" t="s">
        <v>173</v>
      </c>
      <c r="AU175" s="210" t="s">
        <v>86</v>
      </c>
      <c r="AY175" s="14" t="s">
        <v>169</v>
      </c>
      <c r="BE175" s="211">
        <f t="shared" si="29"/>
        <v>0</v>
      </c>
      <c r="BF175" s="211">
        <f t="shared" si="30"/>
        <v>0</v>
      </c>
      <c r="BG175" s="211">
        <f t="shared" si="31"/>
        <v>0</v>
      </c>
      <c r="BH175" s="211">
        <f t="shared" si="32"/>
        <v>0</v>
      </c>
      <c r="BI175" s="211">
        <f t="shared" si="33"/>
        <v>0</v>
      </c>
      <c r="BJ175" s="14" t="s">
        <v>84</v>
      </c>
      <c r="BK175" s="211">
        <f t="shared" si="34"/>
        <v>0</v>
      </c>
      <c r="BL175" s="14" t="s">
        <v>177</v>
      </c>
      <c r="BM175" s="210" t="s">
        <v>2164</v>
      </c>
    </row>
    <row r="176" spans="1:65" s="2" customFormat="1" ht="21.75" customHeight="1">
      <c r="A176" s="31"/>
      <c r="B176" s="32"/>
      <c r="C176" s="198" t="s">
        <v>814</v>
      </c>
      <c r="D176" s="198" t="s">
        <v>173</v>
      </c>
      <c r="E176" s="199" t="s">
        <v>1163</v>
      </c>
      <c r="F176" s="200" t="s">
        <v>1164</v>
      </c>
      <c r="G176" s="201" t="s">
        <v>176</v>
      </c>
      <c r="H176" s="202">
        <v>9.1199999999999992</v>
      </c>
      <c r="I176" s="203"/>
      <c r="J176" s="204">
        <f t="shared" si="25"/>
        <v>0</v>
      </c>
      <c r="K176" s="205"/>
      <c r="L176" s="36"/>
      <c r="M176" s="206" t="s">
        <v>1</v>
      </c>
      <c r="N176" s="207" t="s">
        <v>41</v>
      </c>
      <c r="O176" s="68"/>
      <c r="P176" s="208">
        <f t="shared" si="26"/>
        <v>0</v>
      </c>
      <c r="Q176" s="208">
        <v>0</v>
      </c>
      <c r="R176" s="208">
        <f t="shared" si="27"/>
        <v>0</v>
      </c>
      <c r="S176" s="208">
        <v>0</v>
      </c>
      <c r="T176" s="209">
        <f t="shared" si="28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210" t="s">
        <v>177</v>
      </c>
      <c r="AT176" s="210" t="s">
        <v>173</v>
      </c>
      <c r="AU176" s="210" t="s">
        <v>86</v>
      </c>
      <c r="AY176" s="14" t="s">
        <v>169</v>
      </c>
      <c r="BE176" s="211">
        <f t="shared" si="29"/>
        <v>0</v>
      </c>
      <c r="BF176" s="211">
        <f t="shared" si="30"/>
        <v>0</v>
      </c>
      <c r="BG176" s="211">
        <f t="shared" si="31"/>
        <v>0</v>
      </c>
      <c r="BH176" s="211">
        <f t="shared" si="32"/>
        <v>0</v>
      </c>
      <c r="BI176" s="211">
        <f t="shared" si="33"/>
        <v>0</v>
      </c>
      <c r="BJ176" s="14" t="s">
        <v>84</v>
      </c>
      <c r="BK176" s="211">
        <f t="shared" si="34"/>
        <v>0</v>
      </c>
      <c r="BL176" s="14" t="s">
        <v>177</v>
      </c>
      <c r="BM176" s="210" t="s">
        <v>2165</v>
      </c>
    </row>
    <row r="177" spans="1:65" s="2" customFormat="1" ht="21.75" customHeight="1">
      <c r="A177" s="31"/>
      <c r="B177" s="32"/>
      <c r="C177" s="198" t="s">
        <v>1618</v>
      </c>
      <c r="D177" s="198" t="s">
        <v>173</v>
      </c>
      <c r="E177" s="199" t="s">
        <v>874</v>
      </c>
      <c r="F177" s="200" t="s">
        <v>875</v>
      </c>
      <c r="G177" s="201" t="s">
        <v>194</v>
      </c>
      <c r="H177" s="202">
        <v>2.8279999999999998</v>
      </c>
      <c r="I177" s="203"/>
      <c r="J177" s="204">
        <f t="shared" si="25"/>
        <v>0</v>
      </c>
      <c r="K177" s="205"/>
      <c r="L177" s="36"/>
      <c r="M177" s="206" t="s">
        <v>1</v>
      </c>
      <c r="N177" s="207" t="s">
        <v>41</v>
      </c>
      <c r="O177" s="68"/>
      <c r="P177" s="208">
        <f t="shared" si="26"/>
        <v>0</v>
      </c>
      <c r="Q177" s="208">
        <v>2.45329</v>
      </c>
      <c r="R177" s="208">
        <f t="shared" si="27"/>
        <v>6.9379041199999998</v>
      </c>
      <c r="S177" s="208">
        <v>0</v>
      </c>
      <c r="T177" s="209">
        <f t="shared" si="28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210" t="s">
        <v>177</v>
      </c>
      <c r="AT177" s="210" t="s">
        <v>173</v>
      </c>
      <c r="AU177" s="210" t="s">
        <v>86</v>
      </c>
      <c r="AY177" s="14" t="s">
        <v>169</v>
      </c>
      <c r="BE177" s="211">
        <f t="shared" si="29"/>
        <v>0</v>
      </c>
      <c r="BF177" s="211">
        <f t="shared" si="30"/>
        <v>0</v>
      </c>
      <c r="BG177" s="211">
        <f t="shared" si="31"/>
        <v>0</v>
      </c>
      <c r="BH177" s="211">
        <f t="shared" si="32"/>
        <v>0</v>
      </c>
      <c r="BI177" s="211">
        <f t="shared" si="33"/>
        <v>0</v>
      </c>
      <c r="BJ177" s="14" t="s">
        <v>84</v>
      </c>
      <c r="BK177" s="211">
        <f t="shared" si="34"/>
        <v>0</v>
      </c>
      <c r="BL177" s="14" t="s">
        <v>177</v>
      </c>
      <c r="BM177" s="210" t="s">
        <v>2166</v>
      </c>
    </row>
    <row r="178" spans="1:65" s="2" customFormat="1" ht="21.75" customHeight="1">
      <c r="A178" s="31"/>
      <c r="B178" s="32"/>
      <c r="C178" s="198" t="s">
        <v>1626</v>
      </c>
      <c r="D178" s="198" t="s">
        <v>173</v>
      </c>
      <c r="E178" s="199" t="s">
        <v>1171</v>
      </c>
      <c r="F178" s="200" t="s">
        <v>1172</v>
      </c>
      <c r="G178" s="201" t="s">
        <v>194</v>
      </c>
      <c r="H178" s="202">
        <v>2.8279999999999998</v>
      </c>
      <c r="I178" s="203"/>
      <c r="J178" s="204">
        <f t="shared" si="25"/>
        <v>0</v>
      </c>
      <c r="K178" s="205"/>
      <c r="L178" s="36"/>
      <c r="M178" s="206" t="s">
        <v>1</v>
      </c>
      <c r="N178" s="207" t="s">
        <v>41</v>
      </c>
      <c r="O178" s="68"/>
      <c r="P178" s="208">
        <f t="shared" si="26"/>
        <v>0</v>
      </c>
      <c r="Q178" s="208">
        <v>0</v>
      </c>
      <c r="R178" s="208">
        <f t="shared" si="27"/>
        <v>0</v>
      </c>
      <c r="S178" s="208">
        <v>0</v>
      </c>
      <c r="T178" s="209">
        <f t="shared" si="28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210" t="s">
        <v>177</v>
      </c>
      <c r="AT178" s="210" t="s">
        <v>173</v>
      </c>
      <c r="AU178" s="210" t="s">
        <v>86</v>
      </c>
      <c r="AY178" s="14" t="s">
        <v>169</v>
      </c>
      <c r="BE178" s="211">
        <f t="shared" si="29"/>
        <v>0</v>
      </c>
      <c r="BF178" s="211">
        <f t="shared" si="30"/>
        <v>0</v>
      </c>
      <c r="BG178" s="211">
        <f t="shared" si="31"/>
        <v>0</v>
      </c>
      <c r="BH178" s="211">
        <f t="shared" si="32"/>
        <v>0</v>
      </c>
      <c r="BI178" s="211">
        <f t="shared" si="33"/>
        <v>0</v>
      </c>
      <c r="BJ178" s="14" t="s">
        <v>84</v>
      </c>
      <c r="BK178" s="211">
        <f t="shared" si="34"/>
        <v>0</v>
      </c>
      <c r="BL178" s="14" t="s">
        <v>177</v>
      </c>
      <c r="BM178" s="210" t="s">
        <v>2167</v>
      </c>
    </row>
    <row r="179" spans="1:65" s="2" customFormat="1" ht="21.75" customHeight="1">
      <c r="A179" s="31"/>
      <c r="B179" s="32"/>
      <c r="C179" s="198" t="s">
        <v>1630</v>
      </c>
      <c r="D179" s="198" t="s">
        <v>173</v>
      </c>
      <c r="E179" s="199" t="s">
        <v>1175</v>
      </c>
      <c r="F179" s="200" t="s">
        <v>1176</v>
      </c>
      <c r="G179" s="201" t="s">
        <v>194</v>
      </c>
      <c r="H179" s="202">
        <v>2.8279999999999998</v>
      </c>
      <c r="I179" s="203"/>
      <c r="J179" s="204">
        <f t="shared" si="25"/>
        <v>0</v>
      </c>
      <c r="K179" s="205"/>
      <c r="L179" s="36"/>
      <c r="M179" s="206" t="s">
        <v>1</v>
      </c>
      <c r="N179" s="207" t="s">
        <v>41</v>
      </c>
      <c r="O179" s="68"/>
      <c r="P179" s="208">
        <f t="shared" si="26"/>
        <v>0</v>
      </c>
      <c r="Q179" s="208">
        <v>0</v>
      </c>
      <c r="R179" s="208">
        <f t="shared" si="27"/>
        <v>0</v>
      </c>
      <c r="S179" s="208">
        <v>0</v>
      </c>
      <c r="T179" s="209">
        <f t="shared" si="28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210" t="s">
        <v>177</v>
      </c>
      <c r="AT179" s="210" t="s">
        <v>173</v>
      </c>
      <c r="AU179" s="210" t="s">
        <v>86</v>
      </c>
      <c r="AY179" s="14" t="s">
        <v>169</v>
      </c>
      <c r="BE179" s="211">
        <f t="shared" si="29"/>
        <v>0</v>
      </c>
      <c r="BF179" s="211">
        <f t="shared" si="30"/>
        <v>0</v>
      </c>
      <c r="BG179" s="211">
        <f t="shared" si="31"/>
        <v>0</v>
      </c>
      <c r="BH179" s="211">
        <f t="shared" si="32"/>
        <v>0</v>
      </c>
      <c r="BI179" s="211">
        <f t="shared" si="33"/>
        <v>0</v>
      </c>
      <c r="BJ179" s="14" t="s">
        <v>84</v>
      </c>
      <c r="BK179" s="211">
        <f t="shared" si="34"/>
        <v>0</v>
      </c>
      <c r="BL179" s="14" t="s">
        <v>177</v>
      </c>
      <c r="BM179" s="210" t="s">
        <v>2168</v>
      </c>
    </row>
    <row r="180" spans="1:65" s="2" customFormat="1" ht="16.5" customHeight="1">
      <c r="A180" s="31"/>
      <c r="B180" s="32"/>
      <c r="C180" s="198" t="s">
        <v>1602</v>
      </c>
      <c r="D180" s="198" t="s">
        <v>173</v>
      </c>
      <c r="E180" s="199" t="s">
        <v>1179</v>
      </c>
      <c r="F180" s="200" t="s">
        <v>1180</v>
      </c>
      <c r="G180" s="201" t="s">
        <v>220</v>
      </c>
      <c r="H180" s="202">
        <v>0.10299999999999999</v>
      </c>
      <c r="I180" s="203"/>
      <c r="J180" s="204">
        <f t="shared" si="25"/>
        <v>0</v>
      </c>
      <c r="K180" s="205"/>
      <c r="L180" s="36"/>
      <c r="M180" s="206" t="s">
        <v>1</v>
      </c>
      <c r="N180" s="207" t="s">
        <v>41</v>
      </c>
      <c r="O180" s="68"/>
      <c r="P180" s="208">
        <f t="shared" si="26"/>
        <v>0</v>
      </c>
      <c r="Q180" s="208">
        <v>1.06277</v>
      </c>
      <c r="R180" s="208">
        <f t="shared" si="27"/>
        <v>0.10946531</v>
      </c>
      <c r="S180" s="208">
        <v>0</v>
      </c>
      <c r="T180" s="209">
        <f t="shared" si="28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210" t="s">
        <v>177</v>
      </c>
      <c r="AT180" s="210" t="s">
        <v>173</v>
      </c>
      <c r="AU180" s="210" t="s">
        <v>86</v>
      </c>
      <c r="AY180" s="14" t="s">
        <v>169</v>
      </c>
      <c r="BE180" s="211">
        <f t="shared" si="29"/>
        <v>0</v>
      </c>
      <c r="BF180" s="211">
        <f t="shared" si="30"/>
        <v>0</v>
      </c>
      <c r="BG180" s="211">
        <f t="shared" si="31"/>
        <v>0</v>
      </c>
      <c r="BH180" s="211">
        <f t="shared" si="32"/>
        <v>0</v>
      </c>
      <c r="BI180" s="211">
        <f t="shared" si="33"/>
        <v>0</v>
      </c>
      <c r="BJ180" s="14" t="s">
        <v>84</v>
      </c>
      <c r="BK180" s="211">
        <f t="shared" si="34"/>
        <v>0</v>
      </c>
      <c r="BL180" s="14" t="s">
        <v>177</v>
      </c>
      <c r="BM180" s="210" t="s">
        <v>2169</v>
      </c>
    </row>
    <row r="181" spans="1:65" s="2" customFormat="1" ht="21.75" customHeight="1">
      <c r="A181" s="31"/>
      <c r="B181" s="32"/>
      <c r="C181" s="198" t="s">
        <v>1351</v>
      </c>
      <c r="D181" s="198" t="s">
        <v>173</v>
      </c>
      <c r="E181" s="199" t="s">
        <v>1183</v>
      </c>
      <c r="F181" s="200" t="s">
        <v>1184</v>
      </c>
      <c r="G181" s="201" t="s">
        <v>176</v>
      </c>
      <c r="H181" s="202">
        <v>2.1</v>
      </c>
      <c r="I181" s="203"/>
      <c r="J181" s="204">
        <f t="shared" si="25"/>
        <v>0</v>
      </c>
      <c r="K181" s="205"/>
      <c r="L181" s="36"/>
      <c r="M181" s="206" t="s">
        <v>1</v>
      </c>
      <c r="N181" s="207" t="s">
        <v>41</v>
      </c>
      <c r="O181" s="68"/>
      <c r="P181" s="208">
        <f t="shared" si="26"/>
        <v>0</v>
      </c>
      <c r="Q181" s="208">
        <v>8.4000000000000005E-2</v>
      </c>
      <c r="R181" s="208">
        <f t="shared" si="27"/>
        <v>0.17640000000000003</v>
      </c>
      <c r="S181" s="208">
        <v>0</v>
      </c>
      <c r="T181" s="209">
        <f t="shared" si="28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210" t="s">
        <v>177</v>
      </c>
      <c r="AT181" s="210" t="s">
        <v>173</v>
      </c>
      <c r="AU181" s="210" t="s">
        <v>86</v>
      </c>
      <c r="AY181" s="14" t="s">
        <v>169</v>
      </c>
      <c r="BE181" s="211">
        <f t="shared" si="29"/>
        <v>0</v>
      </c>
      <c r="BF181" s="211">
        <f t="shared" si="30"/>
        <v>0</v>
      </c>
      <c r="BG181" s="211">
        <f t="shared" si="31"/>
        <v>0</v>
      </c>
      <c r="BH181" s="211">
        <f t="shared" si="32"/>
        <v>0</v>
      </c>
      <c r="BI181" s="211">
        <f t="shared" si="33"/>
        <v>0</v>
      </c>
      <c r="BJ181" s="14" t="s">
        <v>84</v>
      </c>
      <c r="BK181" s="211">
        <f t="shared" si="34"/>
        <v>0</v>
      </c>
      <c r="BL181" s="14" t="s">
        <v>177</v>
      </c>
      <c r="BM181" s="210" t="s">
        <v>2170</v>
      </c>
    </row>
    <row r="182" spans="1:65" s="2" customFormat="1" ht="21.75" customHeight="1">
      <c r="A182" s="31"/>
      <c r="B182" s="32"/>
      <c r="C182" s="198" t="s">
        <v>1610</v>
      </c>
      <c r="D182" s="198" t="s">
        <v>173</v>
      </c>
      <c r="E182" s="199" t="s">
        <v>886</v>
      </c>
      <c r="F182" s="200" t="s">
        <v>887</v>
      </c>
      <c r="G182" s="201" t="s">
        <v>176</v>
      </c>
      <c r="H182" s="202">
        <v>42.9</v>
      </c>
      <c r="I182" s="203"/>
      <c r="J182" s="204">
        <f t="shared" si="25"/>
        <v>0</v>
      </c>
      <c r="K182" s="205"/>
      <c r="L182" s="36"/>
      <c r="M182" s="206" t="s">
        <v>1</v>
      </c>
      <c r="N182" s="207" t="s">
        <v>41</v>
      </c>
      <c r="O182" s="68"/>
      <c r="P182" s="208">
        <f t="shared" si="26"/>
        <v>0</v>
      </c>
      <c r="Q182" s="208">
        <v>1.2E-4</v>
      </c>
      <c r="R182" s="208">
        <f t="shared" si="27"/>
        <v>5.1479999999999998E-3</v>
      </c>
      <c r="S182" s="208">
        <v>0</v>
      </c>
      <c r="T182" s="209">
        <f t="shared" si="28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210" t="s">
        <v>177</v>
      </c>
      <c r="AT182" s="210" t="s">
        <v>173</v>
      </c>
      <c r="AU182" s="210" t="s">
        <v>86</v>
      </c>
      <c r="AY182" s="14" t="s">
        <v>169</v>
      </c>
      <c r="BE182" s="211">
        <f t="shared" si="29"/>
        <v>0</v>
      </c>
      <c r="BF182" s="211">
        <f t="shared" si="30"/>
        <v>0</v>
      </c>
      <c r="BG182" s="211">
        <f t="shared" si="31"/>
        <v>0</v>
      </c>
      <c r="BH182" s="211">
        <f t="shared" si="32"/>
        <v>0</v>
      </c>
      <c r="BI182" s="211">
        <f t="shared" si="33"/>
        <v>0</v>
      </c>
      <c r="BJ182" s="14" t="s">
        <v>84</v>
      </c>
      <c r="BK182" s="211">
        <f t="shared" si="34"/>
        <v>0</v>
      </c>
      <c r="BL182" s="14" t="s">
        <v>177</v>
      </c>
      <c r="BM182" s="210" t="s">
        <v>2171</v>
      </c>
    </row>
    <row r="183" spans="1:65" s="2" customFormat="1" ht="33" customHeight="1">
      <c r="A183" s="31"/>
      <c r="B183" s="32"/>
      <c r="C183" s="198" t="s">
        <v>187</v>
      </c>
      <c r="D183" s="198" t="s">
        <v>173</v>
      </c>
      <c r="E183" s="199" t="s">
        <v>1194</v>
      </c>
      <c r="F183" s="200" t="s">
        <v>1195</v>
      </c>
      <c r="G183" s="201" t="s">
        <v>275</v>
      </c>
      <c r="H183" s="202">
        <v>76.355000000000004</v>
      </c>
      <c r="I183" s="203"/>
      <c r="J183" s="204">
        <f t="shared" si="25"/>
        <v>0</v>
      </c>
      <c r="K183" s="205"/>
      <c r="L183" s="36"/>
      <c r="M183" s="206" t="s">
        <v>1</v>
      </c>
      <c r="N183" s="207" t="s">
        <v>41</v>
      </c>
      <c r="O183" s="68"/>
      <c r="P183" s="208">
        <f t="shared" si="26"/>
        <v>0</v>
      </c>
      <c r="Q183" s="208">
        <v>3.0000000000000001E-5</v>
      </c>
      <c r="R183" s="208">
        <f t="shared" si="27"/>
        <v>2.29065E-3</v>
      </c>
      <c r="S183" s="208">
        <v>0</v>
      </c>
      <c r="T183" s="209">
        <f t="shared" si="28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210" t="s">
        <v>177</v>
      </c>
      <c r="AT183" s="210" t="s">
        <v>173</v>
      </c>
      <c r="AU183" s="210" t="s">
        <v>86</v>
      </c>
      <c r="AY183" s="14" t="s">
        <v>169</v>
      </c>
      <c r="BE183" s="211">
        <f t="shared" si="29"/>
        <v>0</v>
      </c>
      <c r="BF183" s="211">
        <f t="shared" si="30"/>
        <v>0</v>
      </c>
      <c r="BG183" s="211">
        <f t="shared" si="31"/>
        <v>0</v>
      </c>
      <c r="BH183" s="211">
        <f t="shared" si="32"/>
        <v>0</v>
      </c>
      <c r="BI183" s="211">
        <f t="shared" si="33"/>
        <v>0</v>
      </c>
      <c r="BJ183" s="14" t="s">
        <v>84</v>
      </c>
      <c r="BK183" s="211">
        <f t="shared" si="34"/>
        <v>0</v>
      </c>
      <c r="BL183" s="14" t="s">
        <v>177</v>
      </c>
      <c r="BM183" s="210" t="s">
        <v>2172</v>
      </c>
    </row>
    <row r="184" spans="1:65" s="12" customFormat="1" ht="22.9" customHeight="1">
      <c r="B184" s="182"/>
      <c r="C184" s="183"/>
      <c r="D184" s="184" t="s">
        <v>75</v>
      </c>
      <c r="E184" s="196" t="s">
        <v>170</v>
      </c>
      <c r="F184" s="196" t="s">
        <v>889</v>
      </c>
      <c r="G184" s="183"/>
      <c r="H184" s="183"/>
      <c r="I184" s="186"/>
      <c r="J184" s="197">
        <f>BK184</f>
        <v>0</v>
      </c>
      <c r="K184" s="183"/>
      <c r="L184" s="188"/>
      <c r="M184" s="189"/>
      <c r="N184" s="190"/>
      <c r="O184" s="190"/>
      <c r="P184" s="191">
        <f>SUM(P185:P200)</f>
        <v>0</v>
      </c>
      <c r="Q184" s="190"/>
      <c r="R184" s="191">
        <f>SUM(R185:R200)</f>
        <v>0.59758109000000004</v>
      </c>
      <c r="S184" s="190"/>
      <c r="T184" s="192">
        <f>SUM(T185:T200)</f>
        <v>0</v>
      </c>
      <c r="AR184" s="193" t="s">
        <v>84</v>
      </c>
      <c r="AT184" s="194" t="s">
        <v>75</v>
      </c>
      <c r="AU184" s="194" t="s">
        <v>84</v>
      </c>
      <c r="AY184" s="193" t="s">
        <v>169</v>
      </c>
      <c r="BK184" s="195">
        <f>SUM(BK185:BK200)</f>
        <v>0</v>
      </c>
    </row>
    <row r="185" spans="1:65" s="2" customFormat="1" ht="16.5" customHeight="1">
      <c r="A185" s="31"/>
      <c r="B185" s="32"/>
      <c r="C185" s="198" t="s">
        <v>1678</v>
      </c>
      <c r="D185" s="198" t="s">
        <v>173</v>
      </c>
      <c r="E185" s="199" t="s">
        <v>1201</v>
      </c>
      <c r="F185" s="200" t="s">
        <v>1202</v>
      </c>
      <c r="G185" s="201" t="s">
        <v>526</v>
      </c>
      <c r="H185" s="202">
        <v>2</v>
      </c>
      <c r="I185" s="203"/>
      <c r="J185" s="204">
        <f t="shared" ref="J185:J200" si="35">ROUND(I185*H185,2)</f>
        <v>0</v>
      </c>
      <c r="K185" s="205"/>
      <c r="L185" s="36"/>
      <c r="M185" s="206" t="s">
        <v>1</v>
      </c>
      <c r="N185" s="207" t="s">
        <v>41</v>
      </c>
      <c r="O185" s="68"/>
      <c r="P185" s="208">
        <f t="shared" ref="P185:P200" si="36">O185*H185</f>
        <v>0</v>
      </c>
      <c r="Q185" s="208">
        <v>0</v>
      </c>
      <c r="R185" s="208">
        <f t="shared" ref="R185:R200" si="37">Q185*H185</f>
        <v>0</v>
      </c>
      <c r="S185" s="208">
        <v>0</v>
      </c>
      <c r="T185" s="209">
        <f t="shared" ref="T185:T200" si="38"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210" t="s">
        <v>177</v>
      </c>
      <c r="AT185" s="210" t="s">
        <v>173</v>
      </c>
      <c r="AU185" s="210" t="s">
        <v>86</v>
      </c>
      <c r="AY185" s="14" t="s">
        <v>169</v>
      </c>
      <c r="BE185" s="211">
        <f t="shared" ref="BE185:BE200" si="39">IF(N185="základní",J185,0)</f>
        <v>0</v>
      </c>
      <c r="BF185" s="211">
        <f t="shared" ref="BF185:BF200" si="40">IF(N185="snížená",J185,0)</f>
        <v>0</v>
      </c>
      <c r="BG185" s="211">
        <f t="shared" ref="BG185:BG200" si="41">IF(N185="zákl. přenesená",J185,0)</f>
        <v>0</v>
      </c>
      <c r="BH185" s="211">
        <f t="shared" ref="BH185:BH200" si="42">IF(N185="sníž. přenesená",J185,0)</f>
        <v>0</v>
      </c>
      <c r="BI185" s="211">
        <f t="shared" ref="BI185:BI200" si="43">IF(N185="nulová",J185,0)</f>
        <v>0</v>
      </c>
      <c r="BJ185" s="14" t="s">
        <v>84</v>
      </c>
      <c r="BK185" s="211">
        <f t="shared" ref="BK185:BK200" si="44">ROUND(I185*H185,2)</f>
        <v>0</v>
      </c>
      <c r="BL185" s="14" t="s">
        <v>177</v>
      </c>
      <c r="BM185" s="210" t="s">
        <v>2173</v>
      </c>
    </row>
    <row r="186" spans="1:65" s="2" customFormat="1" ht="16.5" customHeight="1">
      <c r="A186" s="31"/>
      <c r="B186" s="32"/>
      <c r="C186" s="198" t="s">
        <v>1682</v>
      </c>
      <c r="D186" s="198" t="s">
        <v>173</v>
      </c>
      <c r="E186" s="199" t="s">
        <v>1205</v>
      </c>
      <c r="F186" s="200" t="s">
        <v>1206</v>
      </c>
      <c r="G186" s="201" t="s">
        <v>526</v>
      </c>
      <c r="H186" s="202">
        <v>2</v>
      </c>
      <c r="I186" s="203"/>
      <c r="J186" s="204">
        <f t="shared" si="35"/>
        <v>0</v>
      </c>
      <c r="K186" s="205"/>
      <c r="L186" s="36"/>
      <c r="M186" s="206" t="s">
        <v>1</v>
      </c>
      <c r="N186" s="207" t="s">
        <v>41</v>
      </c>
      <c r="O186" s="68"/>
      <c r="P186" s="208">
        <f t="shared" si="36"/>
        <v>0</v>
      </c>
      <c r="Q186" s="208">
        <v>0</v>
      </c>
      <c r="R186" s="208">
        <f t="shared" si="37"/>
        <v>0</v>
      </c>
      <c r="S186" s="208">
        <v>0</v>
      </c>
      <c r="T186" s="209">
        <f t="shared" si="38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210" t="s">
        <v>177</v>
      </c>
      <c r="AT186" s="210" t="s">
        <v>173</v>
      </c>
      <c r="AU186" s="210" t="s">
        <v>86</v>
      </c>
      <c r="AY186" s="14" t="s">
        <v>169</v>
      </c>
      <c r="BE186" s="211">
        <f t="shared" si="39"/>
        <v>0</v>
      </c>
      <c r="BF186" s="211">
        <f t="shared" si="40"/>
        <v>0</v>
      </c>
      <c r="BG186" s="211">
        <f t="shared" si="41"/>
        <v>0</v>
      </c>
      <c r="BH186" s="211">
        <f t="shared" si="42"/>
        <v>0</v>
      </c>
      <c r="BI186" s="211">
        <f t="shared" si="43"/>
        <v>0</v>
      </c>
      <c r="BJ186" s="14" t="s">
        <v>84</v>
      </c>
      <c r="BK186" s="211">
        <f t="shared" si="44"/>
        <v>0</v>
      </c>
      <c r="BL186" s="14" t="s">
        <v>177</v>
      </c>
      <c r="BM186" s="210" t="s">
        <v>2174</v>
      </c>
    </row>
    <row r="187" spans="1:65" s="2" customFormat="1" ht="16.5" customHeight="1">
      <c r="A187" s="31"/>
      <c r="B187" s="32"/>
      <c r="C187" s="198" t="s">
        <v>1082</v>
      </c>
      <c r="D187" s="198" t="s">
        <v>173</v>
      </c>
      <c r="E187" s="199" t="s">
        <v>1209</v>
      </c>
      <c r="F187" s="200" t="s">
        <v>1210</v>
      </c>
      <c r="G187" s="201" t="s">
        <v>526</v>
      </c>
      <c r="H187" s="202">
        <v>1</v>
      </c>
      <c r="I187" s="203"/>
      <c r="J187" s="204">
        <f t="shared" si="35"/>
        <v>0</v>
      </c>
      <c r="K187" s="205"/>
      <c r="L187" s="36"/>
      <c r="M187" s="206" t="s">
        <v>1</v>
      </c>
      <c r="N187" s="207" t="s">
        <v>41</v>
      </c>
      <c r="O187" s="68"/>
      <c r="P187" s="208">
        <f t="shared" si="36"/>
        <v>0</v>
      </c>
      <c r="Q187" s="208">
        <v>0</v>
      </c>
      <c r="R187" s="208">
        <f t="shared" si="37"/>
        <v>0</v>
      </c>
      <c r="S187" s="208">
        <v>0</v>
      </c>
      <c r="T187" s="209">
        <f t="shared" si="38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210" t="s">
        <v>177</v>
      </c>
      <c r="AT187" s="210" t="s">
        <v>173</v>
      </c>
      <c r="AU187" s="210" t="s">
        <v>86</v>
      </c>
      <c r="AY187" s="14" t="s">
        <v>169</v>
      </c>
      <c r="BE187" s="211">
        <f t="shared" si="39"/>
        <v>0</v>
      </c>
      <c r="BF187" s="211">
        <f t="shared" si="40"/>
        <v>0</v>
      </c>
      <c r="BG187" s="211">
        <f t="shared" si="41"/>
        <v>0</v>
      </c>
      <c r="BH187" s="211">
        <f t="shared" si="42"/>
        <v>0</v>
      </c>
      <c r="BI187" s="211">
        <f t="shared" si="43"/>
        <v>0</v>
      </c>
      <c r="BJ187" s="14" t="s">
        <v>84</v>
      </c>
      <c r="BK187" s="211">
        <f t="shared" si="44"/>
        <v>0</v>
      </c>
      <c r="BL187" s="14" t="s">
        <v>177</v>
      </c>
      <c r="BM187" s="210" t="s">
        <v>2175</v>
      </c>
    </row>
    <row r="188" spans="1:65" s="2" customFormat="1" ht="16.5" customHeight="1">
      <c r="A188" s="31"/>
      <c r="B188" s="32"/>
      <c r="C188" s="198" t="s">
        <v>1656</v>
      </c>
      <c r="D188" s="198" t="s">
        <v>173</v>
      </c>
      <c r="E188" s="199" t="s">
        <v>2176</v>
      </c>
      <c r="F188" s="200" t="s">
        <v>2177</v>
      </c>
      <c r="G188" s="201" t="s">
        <v>526</v>
      </c>
      <c r="H188" s="202">
        <v>2</v>
      </c>
      <c r="I188" s="203"/>
      <c r="J188" s="204">
        <f t="shared" si="35"/>
        <v>0</v>
      </c>
      <c r="K188" s="205"/>
      <c r="L188" s="36"/>
      <c r="M188" s="206" t="s">
        <v>1</v>
      </c>
      <c r="N188" s="207" t="s">
        <v>41</v>
      </c>
      <c r="O188" s="68"/>
      <c r="P188" s="208">
        <f t="shared" si="36"/>
        <v>0</v>
      </c>
      <c r="Q188" s="208">
        <v>0</v>
      </c>
      <c r="R188" s="208">
        <f t="shared" si="37"/>
        <v>0</v>
      </c>
      <c r="S188" s="208">
        <v>0</v>
      </c>
      <c r="T188" s="209">
        <f t="shared" si="38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210" t="s">
        <v>177</v>
      </c>
      <c r="AT188" s="210" t="s">
        <v>173</v>
      </c>
      <c r="AU188" s="210" t="s">
        <v>86</v>
      </c>
      <c r="AY188" s="14" t="s">
        <v>169</v>
      </c>
      <c r="BE188" s="211">
        <f t="shared" si="39"/>
        <v>0</v>
      </c>
      <c r="BF188" s="211">
        <f t="shared" si="40"/>
        <v>0</v>
      </c>
      <c r="BG188" s="211">
        <f t="shared" si="41"/>
        <v>0</v>
      </c>
      <c r="BH188" s="211">
        <f t="shared" si="42"/>
        <v>0</v>
      </c>
      <c r="BI188" s="211">
        <f t="shared" si="43"/>
        <v>0</v>
      </c>
      <c r="BJ188" s="14" t="s">
        <v>84</v>
      </c>
      <c r="BK188" s="211">
        <f t="shared" si="44"/>
        <v>0</v>
      </c>
      <c r="BL188" s="14" t="s">
        <v>177</v>
      </c>
      <c r="BM188" s="210" t="s">
        <v>2178</v>
      </c>
    </row>
    <row r="189" spans="1:65" s="2" customFormat="1" ht="16.5" customHeight="1">
      <c r="A189" s="31"/>
      <c r="B189" s="32"/>
      <c r="C189" s="198" t="s">
        <v>1300</v>
      </c>
      <c r="D189" s="198" t="s">
        <v>173</v>
      </c>
      <c r="E189" s="199" t="s">
        <v>2179</v>
      </c>
      <c r="F189" s="200" t="s">
        <v>2180</v>
      </c>
      <c r="G189" s="201" t="s">
        <v>526</v>
      </c>
      <c r="H189" s="202">
        <v>1</v>
      </c>
      <c r="I189" s="203"/>
      <c r="J189" s="204">
        <f t="shared" si="35"/>
        <v>0</v>
      </c>
      <c r="K189" s="205"/>
      <c r="L189" s="36"/>
      <c r="M189" s="206" t="s">
        <v>1</v>
      </c>
      <c r="N189" s="207" t="s">
        <v>41</v>
      </c>
      <c r="O189" s="68"/>
      <c r="P189" s="208">
        <f t="shared" si="36"/>
        <v>0</v>
      </c>
      <c r="Q189" s="208">
        <v>0</v>
      </c>
      <c r="R189" s="208">
        <f t="shared" si="37"/>
        <v>0</v>
      </c>
      <c r="S189" s="208">
        <v>0</v>
      </c>
      <c r="T189" s="209">
        <f t="shared" si="38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210" t="s">
        <v>177</v>
      </c>
      <c r="AT189" s="210" t="s">
        <v>173</v>
      </c>
      <c r="AU189" s="210" t="s">
        <v>86</v>
      </c>
      <c r="AY189" s="14" t="s">
        <v>169</v>
      </c>
      <c r="BE189" s="211">
        <f t="shared" si="39"/>
        <v>0</v>
      </c>
      <c r="BF189" s="211">
        <f t="shared" si="40"/>
        <v>0</v>
      </c>
      <c r="BG189" s="211">
        <f t="shared" si="41"/>
        <v>0</v>
      </c>
      <c r="BH189" s="211">
        <f t="shared" si="42"/>
        <v>0</v>
      </c>
      <c r="BI189" s="211">
        <f t="shared" si="43"/>
        <v>0</v>
      </c>
      <c r="BJ189" s="14" t="s">
        <v>84</v>
      </c>
      <c r="BK189" s="211">
        <f t="shared" si="44"/>
        <v>0</v>
      </c>
      <c r="BL189" s="14" t="s">
        <v>177</v>
      </c>
      <c r="BM189" s="210" t="s">
        <v>2181</v>
      </c>
    </row>
    <row r="190" spans="1:65" s="2" customFormat="1" ht="16.5" customHeight="1">
      <c r="A190" s="31"/>
      <c r="B190" s="32"/>
      <c r="C190" s="198" t="s">
        <v>1126</v>
      </c>
      <c r="D190" s="198" t="s">
        <v>173</v>
      </c>
      <c r="E190" s="199" t="s">
        <v>2182</v>
      </c>
      <c r="F190" s="200" t="s">
        <v>2183</v>
      </c>
      <c r="G190" s="201" t="s">
        <v>526</v>
      </c>
      <c r="H190" s="202">
        <v>1</v>
      </c>
      <c r="I190" s="203"/>
      <c r="J190" s="204">
        <f t="shared" si="35"/>
        <v>0</v>
      </c>
      <c r="K190" s="205"/>
      <c r="L190" s="36"/>
      <c r="M190" s="206" t="s">
        <v>1</v>
      </c>
      <c r="N190" s="207" t="s">
        <v>41</v>
      </c>
      <c r="O190" s="68"/>
      <c r="P190" s="208">
        <f t="shared" si="36"/>
        <v>0</v>
      </c>
      <c r="Q190" s="208">
        <v>0</v>
      </c>
      <c r="R190" s="208">
        <f t="shared" si="37"/>
        <v>0</v>
      </c>
      <c r="S190" s="208">
        <v>0</v>
      </c>
      <c r="T190" s="209">
        <f t="shared" si="38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210" t="s">
        <v>177</v>
      </c>
      <c r="AT190" s="210" t="s">
        <v>173</v>
      </c>
      <c r="AU190" s="210" t="s">
        <v>86</v>
      </c>
      <c r="AY190" s="14" t="s">
        <v>169</v>
      </c>
      <c r="BE190" s="211">
        <f t="shared" si="39"/>
        <v>0</v>
      </c>
      <c r="BF190" s="211">
        <f t="shared" si="40"/>
        <v>0</v>
      </c>
      <c r="BG190" s="211">
        <f t="shared" si="41"/>
        <v>0</v>
      </c>
      <c r="BH190" s="211">
        <f t="shared" si="42"/>
        <v>0</v>
      </c>
      <c r="BI190" s="211">
        <f t="shared" si="43"/>
        <v>0</v>
      </c>
      <c r="BJ190" s="14" t="s">
        <v>84</v>
      </c>
      <c r="BK190" s="211">
        <f t="shared" si="44"/>
        <v>0</v>
      </c>
      <c r="BL190" s="14" t="s">
        <v>177</v>
      </c>
      <c r="BM190" s="210" t="s">
        <v>2184</v>
      </c>
    </row>
    <row r="191" spans="1:65" s="2" customFormat="1" ht="16.5" customHeight="1">
      <c r="A191" s="31"/>
      <c r="B191" s="32"/>
      <c r="C191" s="198" t="s">
        <v>1590</v>
      </c>
      <c r="D191" s="198" t="s">
        <v>173</v>
      </c>
      <c r="E191" s="199" t="s">
        <v>2185</v>
      </c>
      <c r="F191" s="200" t="s">
        <v>2186</v>
      </c>
      <c r="G191" s="201" t="s">
        <v>526</v>
      </c>
      <c r="H191" s="202">
        <v>2</v>
      </c>
      <c r="I191" s="203"/>
      <c r="J191" s="204">
        <f t="shared" si="35"/>
        <v>0</v>
      </c>
      <c r="K191" s="205"/>
      <c r="L191" s="36"/>
      <c r="M191" s="206" t="s">
        <v>1</v>
      </c>
      <c r="N191" s="207" t="s">
        <v>41</v>
      </c>
      <c r="O191" s="68"/>
      <c r="P191" s="208">
        <f t="shared" si="36"/>
        <v>0</v>
      </c>
      <c r="Q191" s="208">
        <v>0</v>
      </c>
      <c r="R191" s="208">
        <f t="shared" si="37"/>
        <v>0</v>
      </c>
      <c r="S191" s="208">
        <v>0</v>
      </c>
      <c r="T191" s="209">
        <f t="shared" si="38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210" t="s">
        <v>177</v>
      </c>
      <c r="AT191" s="210" t="s">
        <v>173</v>
      </c>
      <c r="AU191" s="210" t="s">
        <v>86</v>
      </c>
      <c r="AY191" s="14" t="s">
        <v>169</v>
      </c>
      <c r="BE191" s="211">
        <f t="shared" si="39"/>
        <v>0</v>
      </c>
      <c r="BF191" s="211">
        <f t="shared" si="40"/>
        <v>0</v>
      </c>
      <c r="BG191" s="211">
        <f t="shared" si="41"/>
        <v>0</v>
      </c>
      <c r="BH191" s="211">
        <f t="shared" si="42"/>
        <v>0</v>
      </c>
      <c r="BI191" s="211">
        <f t="shared" si="43"/>
        <v>0</v>
      </c>
      <c r="BJ191" s="14" t="s">
        <v>84</v>
      </c>
      <c r="BK191" s="211">
        <f t="shared" si="44"/>
        <v>0</v>
      </c>
      <c r="BL191" s="14" t="s">
        <v>177</v>
      </c>
      <c r="BM191" s="210" t="s">
        <v>2187</v>
      </c>
    </row>
    <row r="192" spans="1:65" s="2" customFormat="1" ht="16.5" customHeight="1">
      <c r="A192" s="31"/>
      <c r="B192" s="32"/>
      <c r="C192" s="198" t="s">
        <v>1652</v>
      </c>
      <c r="D192" s="198" t="s">
        <v>173</v>
      </c>
      <c r="E192" s="199" t="s">
        <v>2188</v>
      </c>
      <c r="F192" s="200" t="s">
        <v>2189</v>
      </c>
      <c r="G192" s="201" t="s">
        <v>526</v>
      </c>
      <c r="H192" s="202">
        <v>3</v>
      </c>
      <c r="I192" s="203"/>
      <c r="J192" s="204">
        <f t="shared" si="35"/>
        <v>0</v>
      </c>
      <c r="K192" s="205"/>
      <c r="L192" s="36"/>
      <c r="M192" s="206" t="s">
        <v>1</v>
      </c>
      <c r="N192" s="207" t="s">
        <v>41</v>
      </c>
      <c r="O192" s="68"/>
      <c r="P192" s="208">
        <f t="shared" si="36"/>
        <v>0</v>
      </c>
      <c r="Q192" s="208">
        <v>0</v>
      </c>
      <c r="R192" s="208">
        <f t="shared" si="37"/>
        <v>0</v>
      </c>
      <c r="S192" s="208">
        <v>0</v>
      </c>
      <c r="T192" s="209">
        <f t="shared" si="38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210" t="s">
        <v>177</v>
      </c>
      <c r="AT192" s="210" t="s">
        <v>173</v>
      </c>
      <c r="AU192" s="210" t="s">
        <v>86</v>
      </c>
      <c r="AY192" s="14" t="s">
        <v>169</v>
      </c>
      <c r="BE192" s="211">
        <f t="shared" si="39"/>
        <v>0</v>
      </c>
      <c r="BF192" s="211">
        <f t="shared" si="40"/>
        <v>0</v>
      </c>
      <c r="BG192" s="211">
        <f t="shared" si="41"/>
        <v>0</v>
      </c>
      <c r="BH192" s="211">
        <f t="shared" si="42"/>
        <v>0</v>
      </c>
      <c r="BI192" s="211">
        <f t="shared" si="43"/>
        <v>0</v>
      </c>
      <c r="BJ192" s="14" t="s">
        <v>84</v>
      </c>
      <c r="BK192" s="211">
        <f t="shared" si="44"/>
        <v>0</v>
      </c>
      <c r="BL192" s="14" t="s">
        <v>177</v>
      </c>
      <c r="BM192" s="210" t="s">
        <v>2190</v>
      </c>
    </row>
    <row r="193" spans="1:65" s="2" customFormat="1" ht="16.5" customHeight="1">
      <c r="A193" s="31"/>
      <c r="B193" s="32"/>
      <c r="C193" s="198" t="s">
        <v>1510</v>
      </c>
      <c r="D193" s="198" t="s">
        <v>173</v>
      </c>
      <c r="E193" s="199" t="s">
        <v>1903</v>
      </c>
      <c r="F193" s="200" t="s">
        <v>1904</v>
      </c>
      <c r="G193" s="201" t="s">
        <v>526</v>
      </c>
      <c r="H193" s="202">
        <v>1</v>
      </c>
      <c r="I193" s="203"/>
      <c r="J193" s="204">
        <f t="shared" si="35"/>
        <v>0</v>
      </c>
      <c r="K193" s="205"/>
      <c r="L193" s="36"/>
      <c r="M193" s="206" t="s">
        <v>1</v>
      </c>
      <c r="N193" s="207" t="s">
        <v>41</v>
      </c>
      <c r="O193" s="68"/>
      <c r="P193" s="208">
        <f t="shared" si="36"/>
        <v>0</v>
      </c>
      <c r="Q193" s="208">
        <v>0</v>
      </c>
      <c r="R193" s="208">
        <f t="shared" si="37"/>
        <v>0</v>
      </c>
      <c r="S193" s="208">
        <v>0</v>
      </c>
      <c r="T193" s="209">
        <f t="shared" si="38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210" t="s">
        <v>177</v>
      </c>
      <c r="AT193" s="210" t="s">
        <v>173</v>
      </c>
      <c r="AU193" s="210" t="s">
        <v>86</v>
      </c>
      <c r="AY193" s="14" t="s">
        <v>169</v>
      </c>
      <c r="BE193" s="211">
        <f t="shared" si="39"/>
        <v>0</v>
      </c>
      <c r="BF193" s="211">
        <f t="shared" si="40"/>
        <v>0</v>
      </c>
      <c r="BG193" s="211">
        <f t="shared" si="41"/>
        <v>0</v>
      </c>
      <c r="BH193" s="211">
        <f t="shared" si="42"/>
        <v>0</v>
      </c>
      <c r="BI193" s="211">
        <f t="shared" si="43"/>
        <v>0</v>
      </c>
      <c r="BJ193" s="14" t="s">
        <v>84</v>
      </c>
      <c r="BK193" s="211">
        <f t="shared" si="44"/>
        <v>0</v>
      </c>
      <c r="BL193" s="14" t="s">
        <v>177</v>
      </c>
      <c r="BM193" s="210" t="s">
        <v>2191</v>
      </c>
    </row>
    <row r="194" spans="1:65" s="2" customFormat="1" ht="16.5" customHeight="1">
      <c r="A194" s="31"/>
      <c r="B194" s="32"/>
      <c r="C194" s="198" t="s">
        <v>1838</v>
      </c>
      <c r="D194" s="198" t="s">
        <v>173</v>
      </c>
      <c r="E194" s="199" t="s">
        <v>890</v>
      </c>
      <c r="F194" s="200" t="s">
        <v>2192</v>
      </c>
      <c r="G194" s="201" t="s">
        <v>526</v>
      </c>
      <c r="H194" s="202">
        <v>3</v>
      </c>
      <c r="I194" s="203"/>
      <c r="J194" s="204">
        <f t="shared" si="35"/>
        <v>0</v>
      </c>
      <c r="K194" s="205"/>
      <c r="L194" s="36"/>
      <c r="M194" s="206" t="s">
        <v>1</v>
      </c>
      <c r="N194" s="207" t="s">
        <v>41</v>
      </c>
      <c r="O194" s="68"/>
      <c r="P194" s="208">
        <f t="shared" si="36"/>
        <v>0</v>
      </c>
      <c r="Q194" s="208">
        <v>0</v>
      </c>
      <c r="R194" s="208">
        <f t="shared" si="37"/>
        <v>0</v>
      </c>
      <c r="S194" s="208">
        <v>0</v>
      </c>
      <c r="T194" s="209">
        <f t="shared" si="38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210" t="s">
        <v>177</v>
      </c>
      <c r="AT194" s="210" t="s">
        <v>173</v>
      </c>
      <c r="AU194" s="210" t="s">
        <v>86</v>
      </c>
      <c r="AY194" s="14" t="s">
        <v>169</v>
      </c>
      <c r="BE194" s="211">
        <f t="shared" si="39"/>
        <v>0</v>
      </c>
      <c r="BF194" s="211">
        <f t="shared" si="40"/>
        <v>0</v>
      </c>
      <c r="BG194" s="211">
        <f t="shared" si="41"/>
        <v>0</v>
      </c>
      <c r="BH194" s="211">
        <f t="shared" si="42"/>
        <v>0</v>
      </c>
      <c r="BI194" s="211">
        <f t="shared" si="43"/>
        <v>0</v>
      </c>
      <c r="BJ194" s="14" t="s">
        <v>84</v>
      </c>
      <c r="BK194" s="211">
        <f t="shared" si="44"/>
        <v>0</v>
      </c>
      <c r="BL194" s="14" t="s">
        <v>177</v>
      </c>
      <c r="BM194" s="210" t="s">
        <v>2193</v>
      </c>
    </row>
    <row r="195" spans="1:65" s="2" customFormat="1" ht="16.5" customHeight="1">
      <c r="A195" s="31"/>
      <c r="B195" s="32"/>
      <c r="C195" s="198" t="s">
        <v>1438</v>
      </c>
      <c r="D195" s="198" t="s">
        <v>173</v>
      </c>
      <c r="E195" s="199" t="s">
        <v>893</v>
      </c>
      <c r="F195" s="200" t="s">
        <v>2194</v>
      </c>
      <c r="G195" s="201" t="s">
        <v>209</v>
      </c>
      <c r="H195" s="202">
        <v>1</v>
      </c>
      <c r="I195" s="203"/>
      <c r="J195" s="204">
        <f t="shared" si="35"/>
        <v>0</v>
      </c>
      <c r="K195" s="205"/>
      <c r="L195" s="36"/>
      <c r="M195" s="206" t="s">
        <v>1</v>
      </c>
      <c r="N195" s="207" t="s">
        <v>41</v>
      </c>
      <c r="O195" s="68"/>
      <c r="P195" s="208">
        <f t="shared" si="36"/>
        <v>0</v>
      </c>
      <c r="Q195" s="208">
        <v>0</v>
      </c>
      <c r="R195" s="208">
        <f t="shared" si="37"/>
        <v>0</v>
      </c>
      <c r="S195" s="208">
        <v>0</v>
      </c>
      <c r="T195" s="209">
        <f t="shared" si="38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210" t="s">
        <v>177</v>
      </c>
      <c r="AT195" s="210" t="s">
        <v>173</v>
      </c>
      <c r="AU195" s="210" t="s">
        <v>86</v>
      </c>
      <c r="AY195" s="14" t="s">
        <v>169</v>
      </c>
      <c r="BE195" s="211">
        <f t="shared" si="39"/>
        <v>0</v>
      </c>
      <c r="BF195" s="211">
        <f t="shared" si="40"/>
        <v>0</v>
      </c>
      <c r="BG195" s="211">
        <f t="shared" si="41"/>
        <v>0</v>
      </c>
      <c r="BH195" s="211">
        <f t="shared" si="42"/>
        <v>0</v>
      </c>
      <c r="BI195" s="211">
        <f t="shared" si="43"/>
        <v>0</v>
      </c>
      <c r="BJ195" s="14" t="s">
        <v>84</v>
      </c>
      <c r="BK195" s="211">
        <f t="shared" si="44"/>
        <v>0</v>
      </c>
      <c r="BL195" s="14" t="s">
        <v>177</v>
      </c>
      <c r="BM195" s="210" t="s">
        <v>2195</v>
      </c>
    </row>
    <row r="196" spans="1:65" s="2" customFormat="1" ht="33" customHeight="1">
      <c r="A196" s="31"/>
      <c r="B196" s="32"/>
      <c r="C196" s="198" t="s">
        <v>896</v>
      </c>
      <c r="D196" s="198" t="s">
        <v>173</v>
      </c>
      <c r="E196" s="199" t="s">
        <v>413</v>
      </c>
      <c r="F196" s="200" t="s">
        <v>414</v>
      </c>
      <c r="G196" s="201" t="s">
        <v>176</v>
      </c>
      <c r="H196" s="202">
        <v>219.44300000000001</v>
      </c>
      <c r="I196" s="203"/>
      <c r="J196" s="204">
        <f t="shared" si="35"/>
        <v>0</v>
      </c>
      <c r="K196" s="205"/>
      <c r="L196" s="36"/>
      <c r="M196" s="206" t="s">
        <v>1</v>
      </c>
      <c r="N196" s="207" t="s">
        <v>41</v>
      </c>
      <c r="O196" s="68"/>
      <c r="P196" s="208">
        <f t="shared" si="36"/>
        <v>0</v>
      </c>
      <c r="Q196" s="208">
        <v>1.2999999999999999E-4</v>
      </c>
      <c r="R196" s="208">
        <f t="shared" si="37"/>
        <v>2.8527589999999999E-2</v>
      </c>
      <c r="S196" s="208">
        <v>0</v>
      </c>
      <c r="T196" s="209">
        <f t="shared" si="38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210" t="s">
        <v>177</v>
      </c>
      <c r="AT196" s="210" t="s">
        <v>173</v>
      </c>
      <c r="AU196" s="210" t="s">
        <v>86</v>
      </c>
      <c r="AY196" s="14" t="s">
        <v>169</v>
      </c>
      <c r="BE196" s="211">
        <f t="shared" si="39"/>
        <v>0</v>
      </c>
      <c r="BF196" s="211">
        <f t="shared" si="40"/>
        <v>0</v>
      </c>
      <c r="BG196" s="211">
        <f t="shared" si="41"/>
        <v>0</v>
      </c>
      <c r="BH196" s="211">
        <f t="shared" si="42"/>
        <v>0</v>
      </c>
      <c r="BI196" s="211">
        <f t="shared" si="43"/>
        <v>0</v>
      </c>
      <c r="BJ196" s="14" t="s">
        <v>84</v>
      </c>
      <c r="BK196" s="211">
        <f t="shared" si="44"/>
        <v>0</v>
      </c>
      <c r="BL196" s="14" t="s">
        <v>177</v>
      </c>
      <c r="BM196" s="210" t="s">
        <v>2196</v>
      </c>
    </row>
    <row r="197" spans="1:65" s="2" customFormat="1" ht="16.5" customHeight="1">
      <c r="A197" s="31"/>
      <c r="B197" s="32"/>
      <c r="C197" s="198" t="s">
        <v>1727</v>
      </c>
      <c r="D197" s="198" t="s">
        <v>173</v>
      </c>
      <c r="E197" s="199" t="s">
        <v>1236</v>
      </c>
      <c r="F197" s="200" t="s">
        <v>1237</v>
      </c>
      <c r="G197" s="201" t="s">
        <v>280</v>
      </c>
      <c r="H197" s="202">
        <v>3</v>
      </c>
      <c r="I197" s="203"/>
      <c r="J197" s="204">
        <f t="shared" si="35"/>
        <v>0</v>
      </c>
      <c r="K197" s="205"/>
      <c r="L197" s="36"/>
      <c r="M197" s="206" t="s">
        <v>1</v>
      </c>
      <c r="N197" s="207" t="s">
        <v>41</v>
      </c>
      <c r="O197" s="68"/>
      <c r="P197" s="208">
        <f t="shared" si="36"/>
        <v>0</v>
      </c>
      <c r="Q197" s="208">
        <v>1.8000000000000001E-4</v>
      </c>
      <c r="R197" s="208">
        <f t="shared" si="37"/>
        <v>5.4000000000000001E-4</v>
      </c>
      <c r="S197" s="208">
        <v>0</v>
      </c>
      <c r="T197" s="209">
        <f t="shared" si="38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210" t="s">
        <v>177</v>
      </c>
      <c r="AT197" s="210" t="s">
        <v>173</v>
      </c>
      <c r="AU197" s="210" t="s">
        <v>86</v>
      </c>
      <c r="AY197" s="14" t="s">
        <v>169</v>
      </c>
      <c r="BE197" s="211">
        <f t="shared" si="39"/>
        <v>0</v>
      </c>
      <c r="BF197" s="211">
        <f t="shared" si="40"/>
        <v>0</v>
      </c>
      <c r="BG197" s="211">
        <f t="shared" si="41"/>
        <v>0</v>
      </c>
      <c r="BH197" s="211">
        <f t="shared" si="42"/>
        <v>0</v>
      </c>
      <c r="BI197" s="211">
        <f t="shared" si="43"/>
        <v>0</v>
      </c>
      <c r="BJ197" s="14" t="s">
        <v>84</v>
      </c>
      <c r="BK197" s="211">
        <f t="shared" si="44"/>
        <v>0</v>
      </c>
      <c r="BL197" s="14" t="s">
        <v>177</v>
      </c>
      <c r="BM197" s="210" t="s">
        <v>2197</v>
      </c>
    </row>
    <row r="198" spans="1:65" s="2" customFormat="1" ht="16.5" customHeight="1">
      <c r="A198" s="31"/>
      <c r="B198" s="32"/>
      <c r="C198" s="217" t="s">
        <v>1532</v>
      </c>
      <c r="D198" s="217" t="s">
        <v>922</v>
      </c>
      <c r="E198" s="218" t="s">
        <v>1240</v>
      </c>
      <c r="F198" s="219" t="s">
        <v>1241</v>
      </c>
      <c r="G198" s="220" t="s">
        <v>280</v>
      </c>
      <c r="H198" s="221">
        <v>3</v>
      </c>
      <c r="I198" s="222"/>
      <c r="J198" s="223">
        <f t="shared" si="35"/>
        <v>0</v>
      </c>
      <c r="K198" s="224"/>
      <c r="L198" s="225"/>
      <c r="M198" s="226" t="s">
        <v>1</v>
      </c>
      <c r="N198" s="227" t="s">
        <v>41</v>
      </c>
      <c r="O198" s="68"/>
      <c r="P198" s="208">
        <f t="shared" si="36"/>
        <v>0</v>
      </c>
      <c r="Q198" s="208">
        <v>1.2E-2</v>
      </c>
      <c r="R198" s="208">
        <f t="shared" si="37"/>
        <v>3.6000000000000004E-2</v>
      </c>
      <c r="S198" s="208">
        <v>0</v>
      </c>
      <c r="T198" s="209">
        <f t="shared" si="38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210" t="s">
        <v>230</v>
      </c>
      <c r="AT198" s="210" t="s">
        <v>922</v>
      </c>
      <c r="AU198" s="210" t="s">
        <v>86</v>
      </c>
      <c r="AY198" s="14" t="s">
        <v>169</v>
      </c>
      <c r="BE198" s="211">
        <f t="shared" si="39"/>
        <v>0</v>
      </c>
      <c r="BF198" s="211">
        <f t="shared" si="40"/>
        <v>0</v>
      </c>
      <c r="BG198" s="211">
        <f t="shared" si="41"/>
        <v>0</v>
      </c>
      <c r="BH198" s="211">
        <f t="shared" si="42"/>
        <v>0</v>
      </c>
      <c r="BI198" s="211">
        <f t="shared" si="43"/>
        <v>0</v>
      </c>
      <c r="BJ198" s="14" t="s">
        <v>84</v>
      </c>
      <c r="BK198" s="211">
        <f t="shared" si="44"/>
        <v>0</v>
      </c>
      <c r="BL198" s="14" t="s">
        <v>177</v>
      </c>
      <c r="BM198" s="210" t="s">
        <v>2198</v>
      </c>
    </row>
    <row r="199" spans="1:65" s="2" customFormat="1" ht="21.75" customHeight="1">
      <c r="A199" s="31"/>
      <c r="B199" s="32"/>
      <c r="C199" s="198" t="s">
        <v>1049</v>
      </c>
      <c r="D199" s="198" t="s">
        <v>173</v>
      </c>
      <c r="E199" s="199" t="s">
        <v>1262</v>
      </c>
      <c r="F199" s="200" t="s">
        <v>1263</v>
      </c>
      <c r="G199" s="201" t="s">
        <v>176</v>
      </c>
      <c r="H199" s="202">
        <v>25.48</v>
      </c>
      <c r="I199" s="203"/>
      <c r="J199" s="204">
        <f t="shared" si="35"/>
        <v>0</v>
      </c>
      <c r="K199" s="205"/>
      <c r="L199" s="36"/>
      <c r="M199" s="206" t="s">
        <v>1</v>
      </c>
      <c r="N199" s="207" t="s">
        <v>41</v>
      </c>
      <c r="O199" s="68"/>
      <c r="P199" s="208">
        <f t="shared" si="36"/>
        <v>0</v>
      </c>
      <c r="Q199" s="208">
        <v>1.9949999999999999E-2</v>
      </c>
      <c r="R199" s="208">
        <f t="shared" si="37"/>
        <v>0.50832599999999994</v>
      </c>
      <c r="S199" s="208">
        <v>0</v>
      </c>
      <c r="T199" s="209">
        <f t="shared" si="38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210" t="s">
        <v>177</v>
      </c>
      <c r="AT199" s="210" t="s">
        <v>173</v>
      </c>
      <c r="AU199" s="210" t="s">
        <v>86</v>
      </c>
      <c r="AY199" s="14" t="s">
        <v>169</v>
      </c>
      <c r="BE199" s="211">
        <f t="shared" si="39"/>
        <v>0</v>
      </c>
      <c r="BF199" s="211">
        <f t="shared" si="40"/>
        <v>0</v>
      </c>
      <c r="BG199" s="211">
        <f t="shared" si="41"/>
        <v>0</v>
      </c>
      <c r="BH199" s="211">
        <f t="shared" si="42"/>
        <v>0</v>
      </c>
      <c r="BI199" s="211">
        <f t="shared" si="43"/>
        <v>0</v>
      </c>
      <c r="BJ199" s="14" t="s">
        <v>84</v>
      </c>
      <c r="BK199" s="211">
        <f t="shared" si="44"/>
        <v>0</v>
      </c>
      <c r="BL199" s="14" t="s">
        <v>177</v>
      </c>
      <c r="BM199" s="210" t="s">
        <v>2199</v>
      </c>
    </row>
    <row r="200" spans="1:65" s="2" customFormat="1" ht="21.75" customHeight="1">
      <c r="A200" s="31"/>
      <c r="B200" s="32"/>
      <c r="C200" s="198" t="s">
        <v>1069</v>
      </c>
      <c r="D200" s="198" t="s">
        <v>173</v>
      </c>
      <c r="E200" s="199" t="s">
        <v>1266</v>
      </c>
      <c r="F200" s="200" t="s">
        <v>1267</v>
      </c>
      <c r="G200" s="201" t="s">
        <v>275</v>
      </c>
      <c r="H200" s="202">
        <v>18.75</v>
      </c>
      <c r="I200" s="203"/>
      <c r="J200" s="204">
        <f t="shared" si="35"/>
        <v>0</v>
      </c>
      <c r="K200" s="205"/>
      <c r="L200" s="36"/>
      <c r="M200" s="206" t="s">
        <v>1</v>
      </c>
      <c r="N200" s="207" t="s">
        <v>41</v>
      </c>
      <c r="O200" s="68"/>
      <c r="P200" s="208">
        <f t="shared" si="36"/>
        <v>0</v>
      </c>
      <c r="Q200" s="208">
        <v>1.2899999999999999E-3</v>
      </c>
      <c r="R200" s="208">
        <f t="shared" si="37"/>
        <v>2.4187499999999997E-2</v>
      </c>
      <c r="S200" s="208">
        <v>0</v>
      </c>
      <c r="T200" s="209">
        <f t="shared" si="38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210" t="s">
        <v>177</v>
      </c>
      <c r="AT200" s="210" t="s">
        <v>173</v>
      </c>
      <c r="AU200" s="210" t="s">
        <v>86</v>
      </c>
      <c r="AY200" s="14" t="s">
        <v>169</v>
      </c>
      <c r="BE200" s="211">
        <f t="shared" si="39"/>
        <v>0</v>
      </c>
      <c r="BF200" s="211">
        <f t="shared" si="40"/>
        <v>0</v>
      </c>
      <c r="BG200" s="211">
        <f t="shared" si="41"/>
        <v>0</v>
      </c>
      <c r="BH200" s="211">
        <f t="shared" si="42"/>
        <v>0</v>
      </c>
      <c r="BI200" s="211">
        <f t="shared" si="43"/>
        <v>0</v>
      </c>
      <c r="BJ200" s="14" t="s">
        <v>84</v>
      </c>
      <c r="BK200" s="211">
        <f t="shared" si="44"/>
        <v>0</v>
      </c>
      <c r="BL200" s="14" t="s">
        <v>177</v>
      </c>
      <c r="BM200" s="210" t="s">
        <v>2200</v>
      </c>
    </row>
    <row r="201" spans="1:65" s="12" customFormat="1" ht="22.9" customHeight="1">
      <c r="B201" s="182"/>
      <c r="C201" s="183"/>
      <c r="D201" s="184" t="s">
        <v>75</v>
      </c>
      <c r="E201" s="196" t="s">
        <v>912</v>
      </c>
      <c r="F201" s="196" t="s">
        <v>913</v>
      </c>
      <c r="G201" s="183"/>
      <c r="H201" s="183"/>
      <c r="I201" s="186"/>
      <c r="J201" s="197">
        <f>BK201</f>
        <v>0</v>
      </c>
      <c r="K201" s="183"/>
      <c r="L201" s="188"/>
      <c r="M201" s="189"/>
      <c r="N201" s="190"/>
      <c r="O201" s="190"/>
      <c r="P201" s="191">
        <f>P202</f>
        <v>0</v>
      </c>
      <c r="Q201" s="190"/>
      <c r="R201" s="191">
        <f>R202</f>
        <v>0</v>
      </c>
      <c r="S201" s="190"/>
      <c r="T201" s="192">
        <f>T202</f>
        <v>0</v>
      </c>
      <c r="AR201" s="193" t="s">
        <v>84</v>
      </c>
      <c r="AT201" s="194" t="s">
        <v>75</v>
      </c>
      <c r="AU201" s="194" t="s">
        <v>84</v>
      </c>
      <c r="AY201" s="193" t="s">
        <v>169</v>
      </c>
      <c r="BK201" s="195">
        <f>BK202</f>
        <v>0</v>
      </c>
    </row>
    <row r="202" spans="1:65" s="2" customFormat="1" ht="16.5" customHeight="1">
      <c r="A202" s="31"/>
      <c r="B202" s="32"/>
      <c r="C202" s="198" t="s">
        <v>183</v>
      </c>
      <c r="D202" s="198" t="s">
        <v>173</v>
      </c>
      <c r="E202" s="199" t="s">
        <v>2201</v>
      </c>
      <c r="F202" s="200" t="s">
        <v>2202</v>
      </c>
      <c r="G202" s="201" t="s">
        <v>220</v>
      </c>
      <c r="H202" s="202">
        <v>93.641999999999996</v>
      </c>
      <c r="I202" s="203"/>
      <c r="J202" s="204">
        <f>ROUND(I202*H202,2)</f>
        <v>0</v>
      </c>
      <c r="K202" s="205"/>
      <c r="L202" s="36"/>
      <c r="M202" s="206" t="s">
        <v>1</v>
      </c>
      <c r="N202" s="207" t="s">
        <v>41</v>
      </c>
      <c r="O202" s="68"/>
      <c r="P202" s="208">
        <f>O202*H202</f>
        <v>0</v>
      </c>
      <c r="Q202" s="208">
        <v>0</v>
      </c>
      <c r="R202" s="208">
        <f>Q202*H202</f>
        <v>0</v>
      </c>
      <c r="S202" s="208">
        <v>0</v>
      </c>
      <c r="T202" s="209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210" t="s">
        <v>177</v>
      </c>
      <c r="AT202" s="210" t="s">
        <v>173</v>
      </c>
      <c r="AU202" s="210" t="s">
        <v>86</v>
      </c>
      <c r="AY202" s="14" t="s">
        <v>169</v>
      </c>
      <c r="BE202" s="211">
        <f>IF(N202="základní",J202,0)</f>
        <v>0</v>
      </c>
      <c r="BF202" s="211">
        <f>IF(N202="snížená",J202,0)</f>
        <v>0</v>
      </c>
      <c r="BG202" s="211">
        <f>IF(N202="zákl. přenesená",J202,0)</f>
        <v>0</v>
      </c>
      <c r="BH202" s="211">
        <f>IF(N202="sníž. přenesená",J202,0)</f>
        <v>0</v>
      </c>
      <c r="BI202" s="211">
        <f>IF(N202="nulová",J202,0)</f>
        <v>0</v>
      </c>
      <c r="BJ202" s="14" t="s">
        <v>84</v>
      </c>
      <c r="BK202" s="211">
        <f>ROUND(I202*H202,2)</f>
        <v>0</v>
      </c>
      <c r="BL202" s="14" t="s">
        <v>177</v>
      </c>
      <c r="BM202" s="210" t="s">
        <v>2203</v>
      </c>
    </row>
    <row r="203" spans="1:65" s="12" customFormat="1" ht="25.9" customHeight="1">
      <c r="B203" s="182"/>
      <c r="C203" s="183"/>
      <c r="D203" s="184" t="s">
        <v>75</v>
      </c>
      <c r="E203" s="185" t="s">
        <v>245</v>
      </c>
      <c r="F203" s="185" t="s">
        <v>246</v>
      </c>
      <c r="G203" s="183"/>
      <c r="H203" s="183"/>
      <c r="I203" s="186"/>
      <c r="J203" s="187">
        <f>BK203</f>
        <v>0</v>
      </c>
      <c r="K203" s="183"/>
      <c r="L203" s="188"/>
      <c r="M203" s="189"/>
      <c r="N203" s="190"/>
      <c r="O203" s="190"/>
      <c r="P203" s="191">
        <f>P204+P208+P218+P238+P258+P262+P281+P292+P304+P310</f>
        <v>0</v>
      </c>
      <c r="Q203" s="190"/>
      <c r="R203" s="191">
        <f>R204+R208+R218+R238+R258+R262+R281+R292+R304+R310</f>
        <v>34.813032990000004</v>
      </c>
      <c r="S203" s="190"/>
      <c r="T203" s="192">
        <f>T204+T208+T218+T238+T258+T262+T281+T292+T304+T310</f>
        <v>2.1114149999999998E-2</v>
      </c>
      <c r="AR203" s="193" t="s">
        <v>86</v>
      </c>
      <c r="AT203" s="194" t="s">
        <v>75</v>
      </c>
      <c r="AU203" s="194" t="s">
        <v>76</v>
      </c>
      <c r="AY203" s="193" t="s">
        <v>169</v>
      </c>
      <c r="BK203" s="195">
        <f>BK204+BK208+BK218+BK238+BK258+BK262+BK281+BK292+BK304+BK310</f>
        <v>0</v>
      </c>
    </row>
    <row r="204" spans="1:65" s="12" customFormat="1" ht="22.9" customHeight="1">
      <c r="B204" s="182"/>
      <c r="C204" s="183"/>
      <c r="D204" s="184" t="s">
        <v>75</v>
      </c>
      <c r="E204" s="196" t="s">
        <v>917</v>
      </c>
      <c r="F204" s="196" t="s">
        <v>918</v>
      </c>
      <c r="G204" s="183"/>
      <c r="H204" s="183"/>
      <c r="I204" s="186"/>
      <c r="J204" s="197">
        <f>BK204</f>
        <v>0</v>
      </c>
      <c r="K204" s="183"/>
      <c r="L204" s="188"/>
      <c r="M204" s="189"/>
      <c r="N204" s="190"/>
      <c r="O204" s="190"/>
      <c r="P204" s="191">
        <f>SUM(P205:P207)</f>
        <v>0</v>
      </c>
      <c r="Q204" s="190"/>
      <c r="R204" s="191">
        <f>SUM(R205:R207)</f>
        <v>5.659148E-2</v>
      </c>
      <c r="S204" s="190"/>
      <c r="T204" s="192">
        <f>SUM(T205:T207)</f>
        <v>0</v>
      </c>
      <c r="AR204" s="193" t="s">
        <v>86</v>
      </c>
      <c r="AT204" s="194" t="s">
        <v>75</v>
      </c>
      <c r="AU204" s="194" t="s">
        <v>84</v>
      </c>
      <c r="AY204" s="193" t="s">
        <v>169</v>
      </c>
      <c r="BK204" s="195">
        <f>SUM(BK205:BK207)</f>
        <v>0</v>
      </c>
    </row>
    <row r="205" spans="1:65" s="2" customFormat="1" ht="33" customHeight="1">
      <c r="A205" s="31"/>
      <c r="B205" s="32"/>
      <c r="C205" s="198" t="s">
        <v>448</v>
      </c>
      <c r="D205" s="198" t="s">
        <v>173</v>
      </c>
      <c r="E205" s="199" t="s">
        <v>1281</v>
      </c>
      <c r="F205" s="200" t="s">
        <v>1282</v>
      </c>
      <c r="G205" s="201" t="s">
        <v>176</v>
      </c>
      <c r="H205" s="202">
        <v>4.93</v>
      </c>
      <c r="I205" s="203"/>
      <c r="J205" s="204">
        <f>ROUND(I205*H205,2)</f>
        <v>0</v>
      </c>
      <c r="K205" s="205"/>
      <c r="L205" s="36"/>
      <c r="M205" s="206" t="s">
        <v>1</v>
      </c>
      <c r="N205" s="207" t="s">
        <v>41</v>
      </c>
      <c r="O205" s="68"/>
      <c r="P205" s="208">
        <f>O205*H205</f>
        <v>0</v>
      </c>
      <c r="Q205" s="208">
        <v>4.5100000000000001E-3</v>
      </c>
      <c r="R205" s="208">
        <f>Q205*H205</f>
        <v>2.2234299999999999E-2</v>
      </c>
      <c r="S205" s="208">
        <v>0</v>
      </c>
      <c r="T205" s="209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210" t="s">
        <v>251</v>
      </c>
      <c r="AT205" s="210" t="s">
        <v>173</v>
      </c>
      <c r="AU205" s="210" t="s">
        <v>86</v>
      </c>
      <c r="AY205" s="14" t="s">
        <v>169</v>
      </c>
      <c r="BE205" s="211">
        <f>IF(N205="základní",J205,0)</f>
        <v>0</v>
      </c>
      <c r="BF205" s="211">
        <f>IF(N205="snížená",J205,0)</f>
        <v>0</v>
      </c>
      <c r="BG205" s="211">
        <f>IF(N205="zákl. přenesená",J205,0)</f>
        <v>0</v>
      </c>
      <c r="BH205" s="211">
        <f>IF(N205="sníž. přenesená",J205,0)</f>
        <v>0</v>
      </c>
      <c r="BI205" s="211">
        <f>IF(N205="nulová",J205,0)</f>
        <v>0</v>
      </c>
      <c r="BJ205" s="14" t="s">
        <v>84</v>
      </c>
      <c r="BK205" s="211">
        <f>ROUND(I205*H205,2)</f>
        <v>0</v>
      </c>
      <c r="BL205" s="14" t="s">
        <v>251</v>
      </c>
      <c r="BM205" s="210" t="s">
        <v>2204</v>
      </c>
    </row>
    <row r="206" spans="1:65" s="2" customFormat="1" ht="21.75" customHeight="1">
      <c r="A206" s="31"/>
      <c r="B206" s="32"/>
      <c r="C206" s="198" t="s">
        <v>491</v>
      </c>
      <c r="D206" s="198" t="s">
        <v>173</v>
      </c>
      <c r="E206" s="199" t="s">
        <v>1285</v>
      </c>
      <c r="F206" s="200" t="s">
        <v>1286</v>
      </c>
      <c r="G206" s="201" t="s">
        <v>176</v>
      </c>
      <c r="H206" s="202">
        <v>7.6180000000000003</v>
      </c>
      <c r="I206" s="203"/>
      <c r="J206" s="204">
        <f>ROUND(I206*H206,2)</f>
        <v>0</v>
      </c>
      <c r="K206" s="205"/>
      <c r="L206" s="36"/>
      <c r="M206" s="206" t="s">
        <v>1</v>
      </c>
      <c r="N206" s="207" t="s">
        <v>41</v>
      </c>
      <c r="O206" s="68"/>
      <c r="P206" s="208">
        <f>O206*H206</f>
        <v>0</v>
      </c>
      <c r="Q206" s="208">
        <v>4.5100000000000001E-3</v>
      </c>
      <c r="R206" s="208">
        <f>Q206*H206</f>
        <v>3.4357180000000001E-2</v>
      </c>
      <c r="S206" s="208">
        <v>0</v>
      </c>
      <c r="T206" s="209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210" t="s">
        <v>251</v>
      </c>
      <c r="AT206" s="210" t="s">
        <v>173</v>
      </c>
      <c r="AU206" s="210" t="s">
        <v>86</v>
      </c>
      <c r="AY206" s="14" t="s">
        <v>169</v>
      </c>
      <c r="BE206" s="211">
        <f>IF(N206="základní",J206,0)</f>
        <v>0</v>
      </c>
      <c r="BF206" s="211">
        <f>IF(N206="snížená",J206,0)</f>
        <v>0</v>
      </c>
      <c r="BG206" s="211">
        <f>IF(N206="zákl. přenesená",J206,0)</f>
        <v>0</v>
      </c>
      <c r="BH206" s="211">
        <f>IF(N206="sníž. přenesená",J206,0)</f>
        <v>0</v>
      </c>
      <c r="BI206" s="211">
        <f>IF(N206="nulová",J206,0)</f>
        <v>0</v>
      </c>
      <c r="BJ206" s="14" t="s">
        <v>84</v>
      </c>
      <c r="BK206" s="211">
        <f>ROUND(I206*H206,2)</f>
        <v>0</v>
      </c>
      <c r="BL206" s="14" t="s">
        <v>251</v>
      </c>
      <c r="BM206" s="210" t="s">
        <v>2205</v>
      </c>
    </row>
    <row r="207" spans="1:65" s="2" customFormat="1" ht="21.75" customHeight="1">
      <c r="A207" s="31"/>
      <c r="B207" s="32"/>
      <c r="C207" s="198" t="s">
        <v>1494</v>
      </c>
      <c r="D207" s="198" t="s">
        <v>173</v>
      </c>
      <c r="E207" s="199" t="s">
        <v>2206</v>
      </c>
      <c r="F207" s="200" t="s">
        <v>2207</v>
      </c>
      <c r="G207" s="201" t="s">
        <v>943</v>
      </c>
      <c r="H207" s="228"/>
      <c r="I207" s="203"/>
      <c r="J207" s="204">
        <f>ROUND(I207*H207,2)</f>
        <v>0</v>
      </c>
      <c r="K207" s="205"/>
      <c r="L207" s="36"/>
      <c r="M207" s="206" t="s">
        <v>1</v>
      </c>
      <c r="N207" s="207" t="s">
        <v>41</v>
      </c>
      <c r="O207" s="68"/>
      <c r="P207" s="208">
        <f>O207*H207</f>
        <v>0</v>
      </c>
      <c r="Q207" s="208">
        <v>0</v>
      </c>
      <c r="R207" s="208">
        <f>Q207*H207</f>
        <v>0</v>
      </c>
      <c r="S207" s="208">
        <v>0</v>
      </c>
      <c r="T207" s="209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210" t="s">
        <v>251</v>
      </c>
      <c r="AT207" s="210" t="s">
        <v>173</v>
      </c>
      <c r="AU207" s="210" t="s">
        <v>86</v>
      </c>
      <c r="AY207" s="14" t="s">
        <v>169</v>
      </c>
      <c r="BE207" s="211">
        <f>IF(N207="základní",J207,0)</f>
        <v>0</v>
      </c>
      <c r="BF207" s="211">
        <f>IF(N207="snížená",J207,0)</f>
        <v>0</v>
      </c>
      <c r="BG207" s="211">
        <f>IF(N207="zákl. přenesená",J207,0)</f>
        <v>0</v>
      </c>
      <c r="BH207" s="211">
        <f>IF(N207="sníž. přenesená",J207,0)</f>
        <v>0</v>
      </c>
      <c r="BI207" s="211">
        <f>IF(N207="nulová",J207,0)</f>
        <v>0</v>
      </c>
      <c r="BJ207" s="14" t="s">
        <v>84</v>
      </c>
      <c r="BK207" s="211">
        <f>ROUND(I207*H207,2)</f>
        <v>0</v>
      </c>
      <c r="BL207" s="14" t="s">
        <v>251</v>
      </c>
      <c r="BM207" s="210" t="s">
        <v>2208</v>
      </c>
    </row>
    <row r="208" spans="1:65" s="12" customFormat="1" ht="22.9" customHeight="1">
      <c r="B208" s="182"/>
      <c r="C208" s="183"/>
      <c r="D208" s="184" t="s">
        <v>75</v>
      </c>
      <c r="E208" s="196" t="s">
        <v>713</v>
      </c>
      <c r="F208" s="196" t="s">
        <v>714</v>
      </c>
      <c r="G208" s="183"/>
      <c r="H208" s="183"/>
      <c r="I208" s="186"/>
      <c r="J208" s="197">
        <f>BK208</f>
        <v>0</v>
      </c>
      <c r="K208" s="183"/>
      <c r="L208" s="188"/>
      <c r="M208" s="189"/>
      <c r="N208" s="190"/>
      <c r="O208" s="190"/>
      <c r="P208" s="191">
        <f>SUM(P209:P217)</f>
        <v>0</v>
      </c>
      <c r="Q208" s="190"/>
      <c r="R208" s="191">
        <f>SUM(R209:R217)</f>
        <v>4.1921335999999991</v>
      </c>
      <c r="S208" s="190"/>
      <c r="T208" s="192">
        <f>SUM(T209:T217)</f>
        <v>0</v>
      </c>
      <c r="AR208" s="193" t="s">
        <v>86</v>
      </c>
      <c r="AT208" s="194" t="s">
        <v>75</v>
      </c>
      <c r="AU208" s="194" t="s">
        <v>84</v>
      </c>
      <c r="AY208" s="193" t="s">
        <v>169</v>
      </c>
      <c r="BK208" s="195">
        <f>SUM(BK209:BK217)</f>
        <v>0</v>
      </c>
    </row>
    <row r="209" spans="1:65" s="2" customFormat="1" ht="21.75" customHeight="1">
      <c r="A209" s="31"/>
      <c r="B209" s="32"/>
      <c r="C209" s="198" t="s">
        <v>1355</v>
      </c>
      <c r="D209" s="198" t="s">
        <v>173</v>
      </c>
      <c r="E209" s="199" t="s">
        <v>2209</v>
      </c>
      <c r="F209" s="200" t="s">
        <v>2210</v>
      </c>
      <c r="G209" s="201" t="s">
        <v>176</v>
      </c>
      <c r="H209" s="202">
        <v>1223.7249999999999</v>
      </c>
      <c r="I209" s="203"/>
      <c r="J209" s="204">
        <f t="shared" ref="J209:J217" si="45">ROUND(I209*H209,2)</f>
        <v>0</v>
      </c>
      <c r="K209" s="205"/>
      <c r="L209" s="36"/>
      <c r="M209" s="206" t="s">
        <v>1</v>
      </c>
      <c r="N209" s="207" t="s">
        <v>41</v>
      </c>
      <c r="O209" s="68"/>
      <c r="P209" s="208">
        <f t="shared" ref="P209:P217" si="46">O209*H209</f>
        <v>0</v>
      </c>
      <c r="Q209" s="208">
        <v>0</v>
      </c>
      <c r="R209" s="208">
        <f t="shared" ref="R209:R217" si="47">Q209*H209</f>
        <v>0</v>
      </c>
      <c r="S209" s="208">
        <v>0</v>
      </c>
      <c r="T209" s="209">
        <f t="shared" ref="T209:T217" si="48"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210" t="s">
        <v>251</v>
      </c>
      <c r="AT209" s="210" t="s">
        <v>173</v>
      </c>
      <c r="AU209" s="210" t="s">
        <v>86</v>
      </c>
      <c r="AY209" s="14" t="s">
        <v>169</v>
      </c>
      <c r="BE209" s="211">
        <f t="shared" ref="BE209:BE217" si="49">IF(N209="základní",J209,0)</f>
        <v>0</v>
      </c>
      <c r="BF209" s="211">
        <f t="shared" ref="BF209:BF217" si="50">IF(N209="snížená",J209,0)</f>
        <v>0</v>
      </c>
      <c r="BG209" s="211">
        <f t="shared" ref="BG209:BG217" si="51">IF(N209="zákl. přenesená",J209,0)</f>
        <v>0</v>
      </c>
      <c r="BH209" s="211">
        <f t="shared" ref="BH209:BH217" si="52">IF(N209="sníž. přenesená",J209,0)</f>
        <v>0</v>
      </c>
      <c r="BI209" s="211">
        <f t="shared" ref="BI209:BI217" si="53">IF(N209="nulová",J209,0)</f>
        <v>0</v>
      </c>
      <c r="BJ209" s="14" t="s">
        <v>84</v>
      </c>
      <c r="BK209" s="211">
        <f t="shared" ref="BK209:BK217" si="54">ROUND(I209*H209,2)</f>
        <v>0</v>
      </c>
      <c r="BL209" s="14" t="s">
        <v>251</v>
      </c>
      <c r="BM209" s="210" t="s">
        <v>2211</v>
      </c>
    </row>
    <row r="210" spans="1:65" s="2" customFormat="1" ht="21.75" customHeight="1">
      <c r="A210" s="31"/>
      <c r="B210" s="32"/>
      <c r="C210" s="217" t="s">
        <v>1359</v>
      </c>
      <c r="D210" s="217" t="s">
        <v>922</v>
      </c>
      <c r="E210" s="218" t="s">
        <v>2212</v>
      </c>
      <c r="F210" s="219" t="s">
        <v>2213</v>
      </c>
      <c r="G210" s="220" t="s">
        <v>176</v>
      </c>
      <c r="H210" s="221">
        <v>51.713999999999999</v>
      </c>
      <c r="I210" s="222"/>
      <c r="J210" s="223">
        <f t="shared" si="45"/>
        <v>0</v>
      </c>
      <c r="K210" s="224"/>
      <c r="L210" s="225"/>
      <c r="M210" s="226" t="s">
        <v>1</v>
      </c>
      <c r="N210" s="227" t="s">
        <v>41</v>
      </c>
      <c r="O210" s="68"/>
      <c r="P210" s="208">
        <f t="shared" si="46"/>
        <v>0</v>
      </c>
      <c r="Q210" s="208">
        <v>3.2000000000000002E-3</v>
      </c>
      <c r="R210" s="208">
        <f t="shared" si="47"/>
        <v>0.16548480000000002</v>
      </c>
      <c r="S210" s="208">
        <v>0</v>
      </c>
      <c r="T210" s="209">
        <f t="shared" si="48"/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210" t="s">
        <v>259</v>
      </c>
      <c r="AT210" s="210" t="s">
        <v>922</v>
      </c>
      <c r="AU210" s="210" t="s">
        <v>86</v>
      </c>
      <c r="AY210" s="14" t="s">
        <v>169</v>
      </c>
      <c r="BE210" s="211">
        <f t="shared" si="49"/>
        <v>0</v>
      </c>
      <c r="BF210" s="211">
        <f t="shared" si="50"/>
        <v>0</v>
      </c>
      <c r="BG210" s="211">
        <f t="shared" si="51"/>
        <v>0</v>
      </c>
      <c r="BH210" s="211">
        <f t="shared" si="52"/>
        <v>0</v>
      </c>
      <c r="BI210" s="211">
        <f t="shared" si="53"/>
        <v>0</v>
      </c>
      <c r="BJ210" s="14" t="s">
        <v>84</v>
      </c>
      <c r="BK210" s="211">
        <f t="shared" si="54"/>
        <v>0</v>
      </c>
      <c r="BL210" s="14" t="s">
        <v>251</v>
      </c>
      <c r="BM210" s="210" t="s">
        <v>2214</v>
      </c>
    </row>
    <row r="211" spans="1:65" s="2" customFormat="1" ht="21.75" customHeight="1">
      <c r="A211" s="31"/>
      <c r="B211" s="32"/>
      <c r="C211" s="217" t="s">
        <v>1614</v>
      </c>
      <c r="D211" s="217" t="s">
        <v>922</v>
      </c>
      <c r="E211" s="218" t="s">
        <v>948</v>
      </c>
      <c r="F211" s="219" t="s">
        <v>949</v>
      </c>
      <c r="G211" s="220" t="s">
        <v>176</v>
      </c>
      <c r="H211" s="221">
        <v>7.9560000000000004</v>
      </c>
      <c r="I211" s="222"/>
      <c r="J211" s="223">
        <f t="shared" si="45"/>
        <v>0</v>
      </c>
      <c r="K211" s="224"/>
      <c r="L211" s="225"/>
      <c r="M211" s="226" t="s">
        <v>1</v>
      </c>
      <c r="N211" s="227" t="s">
        <v>41</v>
      </c>
      <c r="O211" s="68"/>
      <c r="P211" s="208">
        <f t="shared" si="46"/>
        <v>0</v>
      </c>
      <c r="Q211" s="208">
        <v>2.8999999999999998E-3</v>
      </c>
      <c r="R211" s="208">
        <f t="shared" si="47"/>
        <v>2.30724E-2</v>
      </c>
      <c r="S211" s="208">
        <v>0</v>
      </c>
      <c r="T211" s="209">
        <f t="shared" si="48"/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210" t="s">
        <v>259</v>
      </c>
      <c r="AT211" s="210" t="s">
        <v>922</v>
      </c>
      <c r="AU211" s="210" t="s">
        <v>86</v>
      </c>
      <c r="AY211" s="14" t="s">
        <v>169</v>
      </c>
      <c r="BE211" s="211">
        <f t="shared" si="49"/>
        <v>0</v>
      </c>
      <c r="BF211" s="211">
        <f t="shared" si="50"/>
        <v>0</v>
      </c>
      <c r="BG211" s="211">
        <f t="shared" si="51"/>
        <v>0</v>
      </c>
      <c r="BH211" s="211">
        <f t="shared" si="52"/>
        <v>0</v>
      </c>
      <c r="BI211" s="211">
        <f t="shared" si="53"/>
        <v>0</v>
      </c>
      <c r="BJ211" s="14" t="s">
        <v>84</v>
      </c>
      <c r="BK211" s="211">
        <f t="shared" si="54"/>
        <v>0</v>
      </c>
      <c r="BL211" s="14" t="s">
        <v>251</v>
      </c>
      <c r="BM211" s="210" t="s">
        <v>2215</v>
      </c>
    </row>
    <row r="212" spans="1:65" s="2" customFormat="1" ht="33" customHeight="1">
      <c r="A212" s="31"/>
      <c r="B212" s="32"/>
      <c r="C212" s="217" t="s">
        <v>1780</v>
      </c>
      <c r="D212" s="217" t="s">
        <v>922</v>
      </c>
      <c r="E212" s="218" t="s">
        <v>2216</v>
      </c>
      <c r="F212" s="219" t="s">
        <v>2217</v>
      </c>
      <c r="G212" s="220" t="s">
        <v>176</v>
      </c>
      <c r="H212" s="221">
        <v>1281.748</v>
      </c>
      <c r="I212" s="222"/>
      <c r="J212" s="223">
        <f t="shared" si="45"/>
        <v>0</v>
      </c>
      <c r="K212" s="224"/>
      <c r="L212" s="225"/>
      <c r="M212" s="226" t="s">
        <v>1</v>
      </c>
      <c r="N212" s="227" t="s">
        <v>41</v>
      </c>
      <c r="O212" s="68"/>
      <c r="P212" s="208">
        <f t="shared" si="46"/>
        <v>0</v>
      </c>
      <c r="Q212" s="208">
        <v>2.3E-3</v>
      </c>
      <c r="R212" s="208">
        <f t="shared" si="47"/>
        <v>2.9480203999999999</v>
      </c>
      <c r="S212" s="208">
        <v>0</v>
      </c>
      <c r="T212" s="209">
        <f t="shared" si="48"/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210" t="s">
        <v>259</v>
      </c>
      <c r="AT212" s="210" t="s">
        <v>922</v>
      </c>
      <c r="AU212" s="210" t="s">
        <v>86</v>
      </c>
      <c r="AY212" s="14" t="s">
        <v>169</v>
      </c>
      <c r="BE212" s="211">
        <f t="shared" si="49"/>
        <v>0</v>
      </c>
      <c r="BF212" s="211">
        <f t="shared" si="50"/>
        <v>0</v>
      </c>
      <c r="BG212" s="211">
        <f t="shared" si="51"/>
        <v>0</v>
      </c>
      <c r="BH212" s="211">
        <f t="shared" si="52"/>
        <v>0</v>
      </c>
      <c r="BI212" s="211">
        <f t="shared" si="53"/>
        <v>0</v>
      </c>
      <c r="BJ212" s="14" t="s">
        <v>84</v>
      </c>
      <c r="BK212" s="211">
        <f t="shared" si="54"/>
        <v>0</v>
      </c>
      <c r="BL212" s="14" t="s">
        <v>251</v>
      </c>
      <c r="BM212" s="210" t="s">
        <v>2218</v>
      </c>
    </row>
    <row r="213" spans="1:65" s="2" customFormat="1" ht="21.75" customHeight="1">
      <c r="A213" s="31"/>
      <c r="B213" s="32"/>
      <c r="C213" s="198" t="s">
        <v>1756</v>
      </c>
      <c r="D213" s="198" t="s">
        <v>173</v>
      </c>
      <c r="E213" s="199" t="s">
        <v>2219</v>
      </c>
      <c r="F213" s="200" t="s">
        <v>2220</v>
      </c>
      <c r="G213" s="201" t="s">
        <v>176</v>
      </c>
      <c r="H213" s="202">
        <v>67.680000000000007</v>
      </c>
      <c r="I213" s="203"/>
      <c r="J213" s="204">
        <f t="shared" si="45"/>
        <v>0</v>
      </c>
      <c r="K213" s="205"/>
      <c r="L213" s="36"/>
      <c r="M213" s="206" t="s">
        <v>1</v>
      </c>
      <c r="N213" s="207" t="s">
        <v>41</v>
      </c>
      <c r="O213" s="68"/>
      <c r="P213" s="208">
        <f t="shared" si="46"/>
        <v>0</v>
      </c>
      <c r="Q213" s="208">
        <v>2.9999999999999997E-4</v>
      </c>
      <c r="R213" s="208">
        <f t="shared" si="47"/>
        <v>2.0303999999999999E-2</v>
      </c>
      <c r="S213" s="208">
        <v>0</v>
      </c>
      <c r="T213" s="209">
        <f t="shared" si="48"/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210" t="s">
        <v>251</v>
      </c>
      <c r="AT213" s="210" t="s">
        <v>173</v>
      </c>
      <c r="AU213" s="210" t="s">
        <v>86</v>
      </c>
      <c r="AY213" s="14" t="s">
        <v>169</v>
      </c>
      <c r="BE213" s="211">
        <f t="shared" si="49"/>
        <v>0</v>
      </c>
      <c r="BF213" s="211">
        <f t="shared" si="50"/>
        <v>0</v>
      </c>
      <c r="BG213" s="211">
        <f t="shared" si="51"/>
        <v>0</v>
      </c>
      <c r="BH213" s="211">
        <f t="shared" si="52"/>
        <v>0</v>
      </c>
      <c r="BI213" s="211">
        <f t="shared" si="53"/>
        <v>0</v>
      </c>
      <c r="BJ213" s="14" t="s">
        <v>84</v>
      </c>
      <c r="BK213" s="211">
        <f t="shared" si="54"/>
        <v>0</v>
      </c>
      <c r="BL213" s="14" t="s">
        <v>251</v>
      </c>
      <c r="BM213" s="210" t="s">
        <v>2221</v>
      </c>
    </row>
    <row r="214" spans="1:65" s="2" customFormat="1" ht="44.25" customHeight="1">
      <c r="A214" s="31"/>
      <c r="B214" s="32"/>
      <c r="C214" s="217" t="s">
        <v>1788</v>
      </c>
      <c r="D214" s="217" t="s">
        <v>922</v>
      </c>
      <c r="E214" s="218" t="s">
        <v>2222</v>
      </c>
      <c r="F214" s="219" t="s">
        <v>2223</v>
      </c>
      <c r="G214" s="220" t="s">
        <v>176</v>
      </c>
      <c r="H214" s="221">
        <v>71.063999999999993</v>
      </c>
      <c r="I214" s="222"/>
      <c r="J214" s="223">
        <f t="shared" si="45"/>
        <v>0</v>
      </c>
      <c r="K214" s="224"/>
      <c r="L214" s="225"/>
      <c r="M214" s="226" t="s">
        <v>1</v>
      </c>
      <c r="N214" s="227" t="s">
        <v>41</v>
      </c>
      <c r="O214" s="68"/>
      <c r="P214" s="208">
        <f t="shared" si="46"/>
        <v>0</v>
      </c>
      <c r="Q214" s="208">
        <v>5.0000000000000001E-3</v>
      </c>
      <c r="R214" s="208">
        <f t="shared" si="47"/>
        <v>0.35531999999999997</v>
      </c>
      <c r="S214" s="208">
        <v>0</v>
      </c>
      <c r="T214" s="209">
        <f t="shared" si="48"/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210" t="s">
        <v>259</v>
      </c>
      <c r="AT214" s="210" t="s">
        <v>922</v>
      </c>
      <c r="AU214" s="210" t="s">
        <v>86</v>
      </c>
      <c r="AY214" s="14" t="s">
        <v>169</v>
      </c>
      <c r="BE214" s="211">
        <f t="shared" si="49"/>
        <v>0</v>
      </c>
      <c r="BF214" s="211">
        <f t="shared" si="50"/>
        <v>0</v>
      </c>
      <c r="BG214" s="211">
        <f t="shared" si="51"/>
        <v>0</v>
      </c>
      <c r="BH214" s="211">
        <f t="shared" si="52"/>
        <v>0</v>
      </c>
      <c r="BI214" s="211">
        <f t="shared" si="53"/>
        <v>0</v>
      </c>
      <c r="BJ214" s="14" t="s">
        <v>84</v>
      </c>
      <c r="BK214" s="211">
        <f t="shared" si="54"/>
        <v>0</v>
      </c>
      <c r="BL214" s="14" t="s">
        <v>251</v>
      </c>
      <c r="BM214" s="210" t="s">
        <v>2224</v>
      </c>
    </row>
    <row r="215" spans="1:65" s="2" customFormat="1" ht="21.75" customHeight="1">
      <c r="A215" s="31"/>
      <c r="B215" s="32"/>
      <c r="C215" s="198" t="s">
        <v>1752</v>
      </c>
      <c r="D215" s="198" t="s">
        <v>173</v>
      </c>
      <c r="E215" s="199" t="s">
        <v>2225</v>
      </c>
      <c r="F215" s="200" t="s">
        <v>2226</v>
      </c>
      <c r="G215" s="201" t="s">
        <v>176</v>
      </c>
      <c r="H215" s="202">
        <v>80.8</v>
      </c>
      <c r="I215" s="203"/>
      <c r="J215" s="204">
        <f t="shared" si="45"/>
        <v>0</v>
      </c>
      <c r="K215" s="205"/>
      <c r="L215" s="36"/>
      <c r="M215" s="206" t="s">
        <v>1</v>
      </c>
      <c r="N215" s="207" t="s">
        <v>41</v>
      </c>
      <c r="O215" s="68"/>
      <c r="P215" s="208">
        <f t="shared" si="46"/>
        <v>0</v>
      </c>
      <c r="Q215" s="208">
        <v>6.0000000000000001E-3</v>
      </c>
      <c r="R215" s="208">
        <f t="shared" si="47"/>
        <v>0.48480000000000001</v>
      </c>
      <c r="S215" s="208">
        <v>0</v>
      </c>
      <c r="T215" s="209">
        <f t="shared" si="48"/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210" t="s">
        <v>251</v>
      </c>
      <c r="AT215" s="210" t="s">
        <v>173</v>
      </c>
      <c r="AU215" s="210" t="s">
        <v>86</v>
      </c>
      <c r="AY215" s="14" t="s">
        <v>169</v>
      </c>
      <c r="BE215" s="211">
        <f t="shared" si="49"/>
        <v>0</v>
      </c>
      <c r="BF215" s="211">
        <f t="shared" si="50"/>
        <v>0</v>
      </c>
      <c r="BG215" s="211">
        <f t="shared" si="51"/>
        <v>0</v>
      </c>
      <c r="BH215" s="211">
        <f t="shared" si="52"/>
        <v>0</v>
      </c>
      <c r="BI215" s="211">
        <f t="shared" si="53"/>
        <v>0</v>
      </c>
      <c r="BJ215" s="14" t="s">
        <v>84</v>
      </c>
      <c r="BK215" s="211">
        <f t="shared" si="54"/>
        <v>0</v>
      </c>
      <c r="BL215" s="14" t="s">
        <v>251</v>
      </c>
      <c r="BM215" s="210" t="s">
        <v>2227</v>
      </c>
    </row>
    <row r="216" spans="1:65" s="2" customFormat="1" ht="33" customHeight="1">
      <c r="A216" s="31"/>
      <c r="B216" s="32"/>
      <c r="C216" s="217" t="s">
        <v>1748</v>
      </c>
      <c r="D216" s="217" t="s">
        <v>922</v>
      </c>
      <c r="E216" s="218" t="s">
        <v>2216</v>
      </c>
      <c r="F216" s="219" t="s">
        <v>2217</v>
      </c>
      <c r="G216" s="220" t="s">
        <v>176</v>
      </c>
      <c r="H216" s="221">
        <v>84.84</v>
      </c>
      <c r="I216" s="222"/>
      <c r="J216" s="223">
        <f t="shared" si="45"/>
        <v>0</v>
      </c>
      <c r="K216" s="224"/>
      <c r="L216" s="225"/>
      <c r="M216" s="226" t="s">
        <v>1</v>
      </c>
      <c r="N216" s="227" t="s">
        <v>41</v>
      </c>
      <c r="O216" s="68"/>
      <c r="P216" s="208">
        <f t="shared" si="46"/>
        <v>0</v>
      </c>
      <c r="Q216" s="208">
        <v>2.3E-3</v>
      </c>
      <c r="R216" s="208">
        <f t="shared" si="47"/>
        <v>0.195132</v>
      </c>
      <c r="S216" s="208">
        <v>0</v>
      </c>
      <c r="T216" s="209">
        <f t="shared" si="48"/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210" t="s">
        <v>259</v>
      </c>
      <c r="AT216" s="210" t="s">
        <v>922</v>
      </c>
      <c r="AU216" s="210" t="s">
        <v>86</v>
      </c>
      <c r="AY216" s="14" t="s">
        <v>169</v>
      </c>
      <c r="BE216" s="211">
        <f t="shared" si="49"/>
        <v>0</v>
      </c>
      <c r="BF216" s="211">
        <f t="shared" si="50"/>
        <v>0</v>
      </c>
      <c r="BG216" s="211">
        <f t="shared" si="51"/>
        <v>0</v>
      </c>
      <c r="BH216" s="211">
        <f t="shared" si="52"/>
        <v>0</v>
      </c>
      <c r="BI216" s="211">
        <f t="shared" si="53"/>
        <v>0</v>
      </c>
      <c r="BJ216" s="14" t="s">
        <v>84</v>
      </c>
      <c r="BK216" s="211">
        <f t="shared" si="54"/>
        <v>0</v>
      </c>
      <c r="BL216" s="14" t="s">
        <v>251</v>
      </c>
      <c r="BM216" s="210" t="s">
        <v>2228</v>
      </c>
    </row>
    <row r="217" spans="1:65" s="2" customFormat="1" ht="21.75" customHeight="1">
      <c r="A217" s="31"/>
      <c r="B217" s="32"/>
      <c r="C217" s="198" t="s">
        <v>1490</v>
      </c>
      <c r="D217" s="198" t="s">
        <v>173</v>
      </c>
      <c r="E217" s="199" t="s">
        <v>2229</v>
      </c>
      <c r="F217" s="200" t="s">
        <v>2230</v>
      </c>
      <c r="G217" s="201" t="s">
        <v>220</v>
      </c>
      <c r="H217" s="202">
        <v>4.1920000000000002</v>
      </c>
      <c r="I217" s="203"/>
      <c r="J217" s="204">
        <f t="shared" si="45"/>
        <v>0</v>
      </c>
      <c r="K217" s="205"/>
      <c r="L217" s="36"/>
      <c r="M217" s="206" t="s">
        <v>1</v>
      </c>
      <c r="N217" s="207" t="s">
        <v>41</v>
      </c>
      <c r="O217" s="68"/>
      <c r="P217" s="208">
        <f t="shared" si="46"/>
        <v>0</v>
      </c>
      <c r="Q217" s="208">
        <v>0</v>
      </c>
      <c r="R217" s="208">
        <f t="shared" si="47"/>
        <v>0</v>
      </c>
      <c r="S217" s="208">
        <v>0</v>
      </c>
      <c r="T217" s="209">
        <f t="shared" si="48"/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210" t="s">
        <v>251</v>
      </c>
      <c r="AT217" s="210" t="s">
        <v>173</v>
      </c>
      <c r="AU217" s="210" t="s">
        <v>86</v>
      </c>
      <c r="AY217" s="14" t="s">
        <v>169</v>
      </c>
      <c r="BE217" s="211">
        <f t="shared" si="49"/>
        <v>0</v>
      </c>
      <c r="BF217" s="211">
        <f t="shared" si="50"/>
        <v>0</v>
      </c>
      <c r="BG217" s="211">
        <f t="shared" si="51"/>
        <v>0</v>
      </c>
      <c r="BH217" s="211">
        <f t="shared" si="52"/>
        <v>0</v>
      </c>
      <c r="BI217" s="211">
        <f t="shared" si="53"/>
        <v>0</v>
      </c>
      <c r="BJ217" s="14" t="s">
        <v>84</v>
      </c>
      <c r="BK217" s="211">
        <f t="shared" si="54"/>
        <v>0</v>
      </c>
      <c r="BL217" s="14" t="s">
        <v>251</v>
      </c>
      <c r="BM217" s="210" t="s">
        <v>2231</v>
      </c>
    </row>
    <row r="218" spans="1:65" s="12" customFormat="1" ht="22.9" customHeight="1">
      <c r="B218" s="182"/>
      <c r="C218" s="183"/>
      <c r="D218" s="184" t="s">
        <v>75</v>
      </c>
      <c r="E218" s="196" t="s">
        <v>257</v>
      </c>
      <c r="F218" s="196" t="s">
        <v>258</v>
      </c>
      <c r="G218" s="183"/>
      <c r="H218" s="183"/>
      <c r="I218" s="186"/>
      <c r="J218" s="197">
        <f>BK218</f>
        <v>0</v>
      </c>
      <c r="K218" s="183"/>
      <c r="L218" s="188"/>
      <c r="M218" s="189"/>
      <c r="N218" s="190"/>
      <c r="O218" s="190"/>
      <c r="P218" s="191">
        <f>SUM(P219:P237)</f>
        <v>0</v>
      </c>
      <c r="Q218" s="190"/>
      <c r="R218" s="191">
        <f>SUM(R219:R237)</f>
        <v>5.78033675</v>
      </c>
      <c r="S218" s="190"/>
      <c r="T218" s="192">
        <f>SUM(T219:T237)</f>
        <v>0</v>
      </c>
      <c r="AR218" s="193" t="s">
        <v>86</v>
      </c>
      <c r="AT218" s="194" t="s">
        <v>75</v>
      </c>
      <c r="AU218" s="194" t="s">
        <v>84</v>
      </c>
      <c r="AY218" s="193" t="s">
        <v>169</v>
      </c>
      <c r="BK218" s="195">
        <f>SUM(BK219:BK237)</f>
        <v>0</v>
      </c>
    </row>
    <row r="219" spans="1:65" s="2" customFormat="1" ht="21.75" customHeight="1">
      <c r="A219" s="31"/>
      <c r="B219" s="32"/>
      <c r="C219" s="198" t="s">
        <v>1710</v>
      </c>
      <c r="D219" s="198" t="s">
        <v>173</v>
      </c>
      <c r="E219" s="199" t="s">
        <v>1301</v>
      </c>
      <c r="F219" s="200" t="s">
        <v>1302</v>
      </c>
      <c r="G219" s="201" t="s">
        <v>194</v>
      </c>
      <c r="H219" s="202">
        <v>5.8979999999999997</v>
      </c>
      <c r="I219" s="203"/>
      <c r="J219" s="204">
        <f t="shared" ref="J219:J237" si="55">ROUND(I219*H219,2)</f>
        <v>0</v>
      </c>
      <c r="K219" s="205"/>
      <c r="L219" s="36"/>
      <c r="M219" s="206" t="s">
        <v>1</v>
      </c>
      <c r="N219" s="207" t="s">
        <v>41</v>
      </c>
      <c r="O219" s="68"/>
      <c r="P219" s="208">
        <f t="shared" ref="P219:P237" si="56">O219*H219</f>
        <v>0</v>
      </c>
      <c r="Q219" s="208">
        <v>1.2199999999999999E-3</v>
      </c>
      <c r="R219" s="208">
        <f t="shared" ref="R219:R237" si="57">Q219*H219</f>
        <v>7.1955599999999993E-3</v>
      </c>
      <c r="S219" s="208">
        <v>0</v>
      </c>
      <c r="T219" s="209">
        <f t="shared" ref="T219:T237" si="58"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210" t="s">
        <v>251</v>
      </c>
      <c r="AT219" s="210" t="s">
        <v>173</v>
      </c>
      <c r="AU219" s="210" t="s">
        <v>86</v>
      </c>
      <c r="AY219" s="14" t="s">
        <v>169</v>
      </c>
      <c r="BE219" s="211">
        <f t="shared" ref="BE219:BE237" si="59">IF(N219="základní",J219,0)</f>
        <v>0</v>
      </c>
      <c r="BF219" s="211">
        <f t="shared" ref="BF219:BF237" si="60">IF(N219="snížená",J219,0)</f>
        <v>0</v>
      </c>
      <c r="BG219" s="211">
        <f t="shared" ref="BG219:BG237" si="61">IF(N219="zákl. přenesená",J219,0)</f>
        <v>0</v>
      </c>
      <c r="BH219" s="211">
        <f t="shared" ref="BH219:BH237" si="62">IF(N219="sníž. přenesená",J219,0)</f>
        <v>0</v>
      </c>
      <c r="BI219" s="211">
        <f t="shared" ref="BI219:BI237" si="63">IF(N219="nulová",J219,0)</f>
        <v>0</v>
      </c>
      <c r="BJ219" s="14" t="s">
        <v>84</v>
      </c>
      <c r="BK219" s="211">
        <f t="shared" ref="BK219:BK237" si="64">ROUND(I219*H219,2)</f>
        <v>0</v>
      </c>
      <c r="BL219" s="14" t="s">
        <v>251</v>
      </c>
      <c r="BM219" s="210" t="s">
        <v>2232</v>
      </c>
    </row>
    <row r="220" spans="1:65" s="2" customFormat="1" ht="33" customHeight="1">
      <c r="A220" s="31"/>
      <c r="B220" s="32"/>
      <c r="C220" s="198" t="s">
        <v>1760</v>
      </c>
      <c r="D220" s="198" t="s">
        <v>173</v>
      </c>
      <c r="E220" s="199" t="s">
        <v>2233</v>
      </c>
      <c r="F220" s="200" t="s">
        <v>2234</v>
      </c>
      <c r="G220" s="201" t="s">
        <v>275</v>
      </c>
      <c r="H220" s="202">
        <v>14</v>
      </c>
      <c r="I220" s="203"/>
      <c r="J220" s="204">
        <f t="shared" si="55"/>
        <v>0</v>
      </c>
      <c r="K220" s="205"/>
      <c r="L220" s="36"/>
      <c r="M220" s="206" t="s">
        <v>1</v>
      </c>
      <c r="N220" s="207" t="s">
        <v>41</v>
      </c>
      <c r="O220" s="68"/>
      <c r="P220" s="208">
        <f t="shared" si="56"/>
        <v>0</v>
      </c>
      <c r="Q220" s="208">
        <v>0</v>
      </c>
      <c r="R220" s="208">
        <f t="shared" si="57"/>
        <v>0</v>
      </c>
      <c r="S220" s="208">
        <v>0</v>
      </c>
      <c r="T220" s="209">
        <f t="shared" si="58"/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210" t="s">
        <v>251</v>
      </c>
      <c r="AT220" s="210" t="s">
        <v>173</v>
      </c>
      <c r="AU220" s="210" t="s">
        <v>86</v>
      </c>
      <c r="AY220" s="14" t="s">
        <v>169</v>
      </c>
      <c r="BE220" s="211">
        <f t="shared" si="59"/>
        <v>0</v>
      </c>
      <c r="BF220" s="211">
        <f t="shared" si="60"/>
        <v>0</v>
      </c>
      <c r="BG220" s="211">
        <f t="shared" si="61"/>
        <v>0</v>
      </c>
      <c r="BH220" s="211">
        <f t="shared" si="62"/>
        <v>0</v>
      </c>
      <c r="BI220" s="211">
        <f t="shared" si="63"/>
        <v>0</v>
      </c>
      <c r="BJ220" s="14" t="s">
        <v>84</v>
      </c>
      <c r="BK220" s="211">
        <f t="shared" si="64"/>
        <v>0</v>
      </c>
      <c r="BL220" s="14" t="s">
        <v>251</v>
      </c>
      <c r="BM220" s="210" t="s">
        <v>2235</v>
      </c>
    </row>
    <row r="221" spans="1:65" s="2" customFormat="1" ht="21.75" customHeight="1">
      <c r="A221" s="31"/>
      <c r="B221" s="32"/>
      <c r="C221" s="217" t="s">
        <v>1741</v>
      </c>
      <c r="D221" s="217" t="s">
        <v>922</v>
      </c>
      <c r="E221" s="218" t="s">
        <v>2236</v>
      </c>
      <c r="F221" s="219" t="s">
        <v>2237</v>
      </c>
      <c r="G221" s="220" t="s">
        <v>194</v>
      </c>
      <c r="H221" s="221">
        <v>0.19600000000000001</v>
      </c>
      <c r="I221" s="222"/>
      <c r="J221" s="223">
        <f t="shared" si="55"/>
        <v>0</v>
      </c>
      <c r="K221" s="224"/>
      <c r="L221" s="225"/>
      <c r="M221" s="226" t="s">
        <v>1</v>
      </c>
      <c r="N221" s="227" t="s">
        <v>41</v>
      </c>
      <c r="O221" s="68"/>
      <c r="P221" s="208">
        <f t="shared" si="56"/>
        <v>0</v>
      </c>
      <c r="Q221" s="208">
        <v>0.55000000000000004</v>
      </c>
      <c r="R221" s="208">
        <f t="shared" si="57"/>
        <v>0.10780000000000001</v>
      </c>
      <c r="S221" s="208">
        <v>0</v>
      </c>
      <c r="T221" s="209">
        <f t="shared" si="58"/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210" t="s">
        <v>259</v>
      </c>
      <c r="AT221" s="210" t="s">
        <v>922</v>
      </c>
      <c r="AU221" s="210" t="s">
        <v>86</v>
      </c>
      <c r="AY221" s="14" t="s">
        <v>169</v>
      </c>
      <c r="BE221" s="211">
        <f t="shared" si="59"/>
        <v>0</v>
      </c>
      <c r="BF221" s="211">
        <f t="shared" si="60"/>
        <v>0</v>
      </c>
      <c r="BG221" s="211">
        <f t="shared" si="61"/>
        <v>0</v>
      </c>
      <c r="BH221" s="211">
        <f t="shared" si="62"/>
        <v>0</v>
      </c>
      <c r="BI221" s="211">
        <f t="shared" si="63"/>
        <v>0</v>
      </c>
      <c r="BJ221" s="14" t="s">
        <v>84</v>
      </c>
      <c r="BK221" s="211">
        <f t="shared" si="64"/>
        <v>0</v>
      </c>
      <c r="BL221" s="14" t="s">
        <v>251</v>
      </c>
      <c r="BM221" s="210" t="s">
        <v>2238</v>
      </c>
    </row>
    <row r="222" spans="1:65" s="2" customFormat="1" ht="33" customHeight="1">
      <c r="A222" s="31"/>
      <c r="B222" s="32"/>
      <c r="C222" s="198" t="s">
        <v>1284</v>
      </c>
      <c r="D222" s="198" t="s">
        <v>173</v>
      </c>
      <c r="E222" s="199" t="s">
        <v>2239</v>
      </c>
      <c r="F222" s="200" t="s">
        <v>2240</v>
      </c>
      <c r="G222" s="201" t="s">
        <v>275</v>
      </c>
      <c r="H222" s="202">
        <v>41</v>
      </c>
      <c r="I222" s="203"/>
      <c r="J222" s="204">
        <f t="shared" si="55"/>
        <v>0</v>
      </c>
      <c r="K222" s="205"/>
      <c r="L222" s="36"/>
      <c r="M222" s="206" t="s">
        <v>1</v>
      </c>
      <c r="N222" s="207" t="s">
        <v>41</v>
      </c>
      <c r="O222" s="68"/>
      <c r="P222" s="208">
        <f t="shared" si="56"/>
        <v>0</v>
      </c>
      <c r="Q222" s="208">
        <v>0</v>
      </c>
      <c r="R222" s="208">
        <f t="shared" si="57"/>
        <v>0</v>
      </c>
      <c r="S222" s="208">
        <v>0</v>
      </c>
      <c r="T222" s="209">
        <f t="shared" si="58"/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210" t="s">
        <v>251</v>
      </c>
      <c r="AT222" s="210" t="s">
        <v>173</v>
      </c>
      <c r="AU222" s="210" t="s">
        <v>86</v>
      </c>
      <c r="AY222" s="14" t="s">
        <v>169</v>
      </c>
      <c r="BE222" s="211">
        <f t="shared" si="59"/>
        <v>0</v>
      </c>
      <c r="BF222" s="211">
        <f t="shared" si="60"/>
        <v>0</v>
      </c>
      <c r="BG222" s="211">
        <f t="shared" si="61"/>
        <v>0</v>
      </c>
      <c r="BH222" s="211">
        <f t="shared" si="62"/>
        <v>0</v>
      </c>
      <c r="BI222" s="211">
        <f t="shared" si="63"/>
        <v>0</v>
      </c>
      <c r="BJ222" s="14" t="s">
        <v>84</v>
      </c>
      <c r="BK222" s="211">
        <f t="shared" si="64"/>
        <v>0</v>
      </c>
      <c r="BL222" s="14" t="s">
        <v>251</v>
      </c>
      <c r="BM222" s="210" t="s">
        <v>2241</v>
      </c>
    </row>
    <row r="223" spans="1:65" s="2" customFormat="1" ht="21.75" customHeight="1">
      <c r="A223" s="31"/>
      <c r="B223" s="32"/>
      <c r="C223" s="217" t="s">
        <v>1280</v>
      </c>
      <c r="D223" s="217" t="s">
        <v>922</v>
      </c>
      <c r="E223" s="218" t="s">
        <v>2242</v>
      </c>
      <c r="F223" s="219" t="s">
        <v>2243</v>
      </c>
      <c r="G223" s="220" t="s">
        <v>194</v>
      </c>
      <c r="H223" s="221">
        <v>0.80400000000000005</v>
      </c>
      <c r="I223" s="222"/>
      <c r="J223" s="223">
        <f t="shared" si="55"/>
        <v>0</v>
      </c>
      <c r="K223" s="224"/>
      <c r="L223" s="225"/>
      <c r="M223" s="226" t="s">
        <v>1</v>
      </c>
      <c r="N223" s="227" t="s">
        <v>41</v>
      </c>
      <c r="O223" s="68"/>
      <c r="P223" s="208">
        <f t="shared" si="56"/>
        <v>0</v>
      </c>
      <c r="Q223" s="208">
        <v>0.55000000000000004</v>
      </c>
      <c r="R223" s="208">
        <f t="shared" si="57"/>
        <v>0.44220000000000004</v>
      </c>
      <c r="S223" s="208">
        <v>0</v>
      </c>
      <c r="T223" s="209">
        <f t="shared" si="58"/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210" t="s">
        <v>259</v>
      </c>
      <c r="AT223" s="210" t="s">
        <v>922</v>
      </c>
      <c r="AU223" s="210" t="s">
        <v>86</v>
      </c>
      <c r="AY223" s="14" t="s">
        <v>169</v>
      </c>
      <c r="BE223" s="211">
        <f t="shared" si="59"/>
        <v>0</v>
      </c>
      <c r="BF223" s="211">
        <f t="shared" si="60"/>
        <v>0</v>
      </c>
      <c r="BG223" s="211">
        <f t="shared" si="61"/>
        <v>0</v>
      </c>
      <c r="BH223" s="211">
        <f t="shared" si="62"/>
        <v>0</v>
      </c>
      <c r="BI223" s="211">
        <f t="shared" si="63"/>
        <v>0</v>
      </c>
      <c r="BJ223" s="14" t="s">
        <v>84</v>
      </c>
      <c r="BK223" s="211">
        <f t="shared" si="64"/>
        <v>0</v>
      </c>
      <c r="BL223" s="14" t="s">
        <v>251</v>
      </c>
      <c r="BM223" s="210" t="s">
        <v>2244</v>
      </c>
    </row>
    <row r="224" spans="1:65" s="2" customFormat="1" ht="21.75" customHeight="1">
      <c r="A224" s="31"/>
      <c r="B224" s="32"/>
      <c r="C224" s="198" t="s">
        <v>1706</v>
      </c>
      <c r="D224" s="198" t="s">
        <v>173</v>
      </c>
      <c r="E224" s="199" t="s">
        <v>2245</v>
      </c>
      <c r="F224" s="200" t="s">
        <v>2246</v>
      </c>
      <c r="G224" s="201" t="s">
        <v>194</v>
      </c>
      <c r="H224" s="202">
        <v>1</v>
      </c>
      <c r="I224" s="203"/>
      <c r="J224" s="204">
        <f t="shared" si="55"/>
        <v>0</v>
      </c>
      <c r="K224" s="205"/>
      <c r="L224" s="36"/>
      <c r="M224" s="206" t="s">
        <v>1</v>
      </c>
      <c r="N224" s="207" t="s">
        <v>41</v>
      </c>
      <c r="O224" s="68"/>
      <c r="P224" s="208">
        <f t="shared" si="56"/>
        <v>0</v>
      </c>
      <c r="Q224" s="208">
        <v>1.2659999999999999E-2</v>
      </c>
      <c r="R224" s="208">
        <f t="shared" si="57"/>
        <v>1.2659999999999999E-2</v>
      </c>
      <c r="S224" s="208">
        <v>0</v>
      </c>
      <c r="T224" s="209">
        <f t="shared" si="58"/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210" t="s">
        <v>251</v>
      </c>
      <c r="AT224" s="210" t="s">
        <v>173</v>
      </c>
      <c r="AU224" s="210" t="s">
        <v>86</v>
      </c>
      <c r="AY224" s="14" t="s">
        <v>169</v>
      </c>
      <c r="BE224" s="211">
        <f t="shared" si="59"/>
        <v>0</v>
      </c>
      <c r="BF224" s="211">
        <f t="shared" si="60"/>
        <v>0</v>
      </c>
      <c r="BG224" s="211">
        <f t="shared" si="61"/>
        <v>0</v>
      </c>
      <c r="BH224" s="211">
        <f t="shared" si="62"/>
        <v>0</v>
      </c>
      <c r="BI224" s="211">
        <f t="shared" si="63"/>
        <v>0</v>
      </c>
      <c r="BJ224" s="14" t="s">
        <v>84</v>
      </c>
      <c r="BK224" s="211">
        <f t="shared" si="64"/>
        <v>0</v>
      </c>
      <c r="BL224" s="14" t="s">
        <v>251</v>
      </c>
      <c r="BM224" s="210" t="s">
        <v>2247</v>
      </c>
    </row>
    <row r="225" spans="1:65" s="2" customFormat="1" ht="21.75" customHeight="1">
      <c r="A225" s="31"/>
      <c r="B225" s="32"/>
      <c r="C225" s="198" t="s">
        <v>1723</v>
      </c>
      <c r="D225" s="198" t="s">
        <v>173</v>
      </c>
      <c r="E225" s="199" t="s">
        <v>2248</v>
      </c>
      <c r="F225" s="200" t="s">
        <v>2249</v>
      </c>
      <c r="G225" s="201" t="s">
        <v>176</v>
      </c>
      <c r="H225" s="202">
        <v>9.64</v>
      </c>
      <c r="I225" s="203"/>
      <c r="J225" s="204">
        <f t="shared" si="55"/>
        <v>0</v>
      </c>
      <c r="K225" s="205"/>
      <c r="L225" s="36"/>
      <c r="M225" s="206" t="s">
        <v>1</v>
      </c>
      <c r="N225" s="207" t="s">
        <v>41</v>
      </c>
      <c r="O225" s="68"/>
      <c r="P225" s="208">
        <f t="shared" si="56"/>
        <v>0</v>
      </c>
      <c r="Q225" s="208">
        <v>3.2530000000000003E-2</v>
      </c>
      <c r="R225" s="208">
        <f t="shared" si="57"/>
        <v>0.31358920000000007</v>
      </c>
      <c r="S225" s="208">
        <v>0</v>
      </c>
      <c r="T225" s="209">
        <f t="shared" si="58"/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210" t="s">
        <v>251</v>
      </c>
      <c r="AT225" s="210" t="s">
        <v>173</v>
      </c>
      <c r="AU225" s="210" t="s">
        <v>86</v>
      </c>
      <c r="AY225" s="14" t="s">
        <v>169</v>
      </c>
      <c r="BE225" s="211">
        <f t="shared" si="59"/>
        <v>0</v>
      </c>
      <c r="BF225" s="211">
        <f t="shared" si="60"/>
        <v>0</v>
      </c>
      <c r="BG225" s="211">
        <f t="shared" si="61"/>
        <v>0</v>
      </c>
      <c r="BH225" s="211">
        <f t="shared" si="62"/>
        <v>0</v>
      </c>
      <c r="BI225" s="211">
        <f t="shared" si="63"/>
        <v>0</v>
      </c>
      <c r="BJ225" s="14" t="s">
        <v>84</v>
      </c>
      <c r="BK225" s="211">
        <f t="shared" si="64"/>
        <v>0</v>
      </c>
      <c r="BL225" s="14" t="s">
        <v>251</v>
      </c>
      <c r="BM225" s="210" t="s">
        <v>2250</v>
      </c>
    </row>
    <row r="226" spans="1:65" s="2" customFormat="1" ht="21.75" customHeight="1">
      <c r="A226" s="31"/>
      <c r="B226" s="32"/>
      <c r="C226" s="198" t="s">
        <v>1225</v>
      </c>
      <c r="D226" s="198" t="s">
        <v>173</v>
      </c>
      <c r="E226" s="199" t="s">
        <v>1305</v>
      </c>
      <c r="F226" s="200" t="s">
        <v>1306</v>
      </c>
      <c r="G226" s="201" t="s">
        <v>176</v>
      </c>
      <c r="H226" s="202">
        <v>118</v>
      </c>
      <c r="I226" s="203"/>
      <c r="J226" s="204">
        <f t="shared" si="55"/>
        <v>0</v>
      </c>
      <c r="K226" s="205"/>
      <c r="L226" s="36"/>
      <c r="M226" s="206" t="s">
        <v>1</v>
      </c>
      <c r="N226" s="207" t="s">
        <v>41</v>
      </c>
      <c r="O226" s="68"/>
      <c r="P226" s="208">
        <f t="shared" si="56"/>
        <v>0</v>
      </c>
      <c r="Q226" s="208">
        <v>1.5740000000000001E-2</v>
      </c>
      <c r="R226" s="208">
        <f t="shared" si="57"/>
        <v>1.8573200000000001</v>
      </c>
      <c r="S226" s="208">
        <v>0</v>
      </c>
      <c r="T226" s="209">
        <f t="shared" si="58"/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210" t="s">
        <v>251</v>
      </c>
      <c r="AT226" s="210" t="s">
        <v>173</v>
      </c>
      <c r="AU226" s="210" t="s">
        <v>86</v>
      </c>
      <c r="AY226" s="14" t="s">
        <v>169</v>
      </c>
      <c r="BE226" s="211">
        <f t="shared" si="59"/>
        <v>0</v>
      </c>
      <c r="BF226" s="211">
        <f t="shared" si="60"/>
        <v>0</v>
      </c>
      <c r="BG226" s="211">
        <f t="shared" si="61"/>
        <v>0</v>
      </c>
      <c r="BH226" s="211">
        <f t="shared" si="62"/>
        <v>0</v>
      </c>
      <c r="BI226" s="211">
        <f t="shared" si="63"/>
        <v>0</v>
      </c>
      <c r="BJ226" s="14" t="s">
        <v>84</v>
      </c>
      <c r="BK226" s="211">
        <f t="shared" si="64"/>
        <v>0</v>
      </c>
      <c r="BL226" s="14" t="s">
        <v>251</v>
      </c>
      <c r="BM226" s="210" t="s">
        <v>2251</v>
      </c>
    </row>
    <row r="227" spans="1:65" s="2" customFormat="1" ht="21.75" customHeight="1">
      <c r="A227" s="31"/>
      <c r="B227" s="32"/>
      <c r="C227" s="198" t="s">
        <v>1324</v>
      </c>
      <c r="D227" s="198" t="s">
        <v>173</v>
      </c>
      <c r="E227" s="199" t="s">
        <v>2252</v>
      </c>
      <c r="F227" s="200" t="s">
        <v>2253</v>
      </c>
      <c r="G227" s="201" t="s">
        <v>209</v>
      </c>
      <c r="H227" s="202">
        <v>4</v>
      </c>
      <c r="I227" s="203"/>
      <c r="J227" s="204">
        <f t="shared" si="55"/>
        <v>0</v>
      </c>
      <c r="K227" s="205"/>
      <c r="L227" s="36"/>
      <c r="M227" s="206" t="s">
        <v>1</v>
      </c>
      <c r="N227" s="207" t="s">
        <v>41</v>
      </c>
      <c r="O227" s="68"/>
      <c r="P227" s="208">
        <f t="shared" si="56"/>
        <v>0</v>
      </c>
      <c r="Q227" s="208">
        <v>1.5740000000000001E-2</v>
      </c>
      <c r="R227" s="208">
        <f t="shared" si="57"/>
        <v>6.2960000000000002E-2</v>
      </c>
      <c r="S227" s="208">
        <v>0</v>
      </c>
      <c r="T227" s="209">
        <f t="shared" si="58"/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210" t="s">
        <v>251</v>
      </c>
      <c r="AT227" s="210" t="s">
        <v>173</v>
      </c>
      <c r="AU227" s="210" t="s">
        <v>86</v>
      </c>
      <c r="AY227" s="14" t="s">
        <v>169</v>
      </c>
      <c r="BE227" s="211">
        <f t="shared" si="59"/>
        <v>0</v>
      </c>
      <c r="BF227" s="211">
        <f t="shared" si="60"/>
        <v>0</v>
      </c>
      <c r="BG227" s="211">
        <f t="shared" si="61"/>
        <v>0</v>
      </c>
      <c r="BH227" s="211">
        <f t="shared" si="62"/>
        <v>0</v>
      </c>
      <c r="BI227" s="211">
        <f t="shared" si="63"/>
        <v>0</v>
      </c>
      <c r="BJ227" s="14" t="s">
        <v>84</v>
      </c>
      <c r="BK227" s="211">
        <f t="shared" si="64"/>
        <v>0</v>
      </c>
      <c r="BL227" s="14" t="s">
        <v>251</v>
      </c>
      <c r="BM227" s="210" t="s">
        <v>2254</v>
      </c>
    </row>
    <row r="228" spans="1:65" s="2" customFormat="1" ht="16.5" customHeight="1">
      <c r="A228" s="31"/>
      <c r="B228" s="32"/>
      <c r="C228" s="198" t="s">
        <v>1229</v>
      </c>
      <c r="D228" s="198" t="s">
        <v>173</v>
      </c>
      <c r="E228" s="199" t="s">
        <v>2255</v>
      </c>
      <c r="F228" s="200" t="s">
        <v>2256</v>
      </c>
      <c r="G228" s="201" t="s">
        <v>176</v>
      </c>
      <c r="H228" s="202">
        <v>125</v>
      </c>
      <c r="I228" s="203"/>
      <c r="J228" s="204">
        <f t="shared" si="55"/>
        <v>0</v>
      </c>
      <c r="K228" s="205"/>
      <c r="L228" s="36"/>
      <c r="M228" s="206" t="s">
        <v>1</v>
      </c>
      <c r="N228" s="207" t="s">
        <v>41</v>
      </c>
      <c r="O228" s="68"/>
      <c r="P228" s="208">
        <f t="shared" si="56"/>
        <v>0</v>
      </c>
      <c r="Q228" s="208">
        <v>0</v>
      </c>
      <c r="R228" s="208">
        <f t="shared" si="57"/>
        <v>0</v>
      </c>
      <c r="S228" s="208">
        <v>0</v>
      </c>
      <c r="T228" s="209">
        <f t="shared" si="58"/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210" t="s">
        <v>251</v>
      </c>
      <c r="AT228" s="210" t="s">
        <v>173</v>
      </c>
      <c r="AU228" s="210" t="s">
        <v>86</v>
      </c>
      <c r="AY228" s="14" t="s">
        <v>169</v>
      </c>
      <c r="BE228" s="211">
        <f t="shared" si="59"/>
        <v>0</v>
      </c>
      <c r="BF228" s="211">
        <f t="shared" si="60"/>
        <v>0</v>
      </c>
      <c r="BG228" s="211">
        <f t="shared" si="61"/>
        <v>0</v>
      </c>
      <c r="BH228" s="211">
        <f t="shared" si="62"/>
        <v>0</v>
      </c>
      <c r="BI228" s="211">
        <f t="shared" si="63"/>
        <v>0</v>
      </c>
      <c r="BJ228" s="14" t="s">
        <v>84</v>
      </c>
      <c r="BK228" s="211">
        <f t="shared" si="64"/>
        <v>0</v>
      </c>
      <c r="BL228" s="14" t="s">
        <v>251</v>
      </c>
      <c r="BM228" s="210" t="s">
        <v>2257</v>
      </c>
    </row>
    <row r="229" spans="1:65" s="2" customFormat="1" ht="21.75" customHeight="1">
      <c r="A229" s="31"/>
      <c r="B229" s="32"/>
      <c r="C229" s="217" t="s">
        <v>1233</v>
      </c>
      <c r="D229" s="217" t="s">
        <v>922</v>
      </c>
      <c r="E229" s="218" t="s">
        <v>2258</v>
      </c>
      <c r="F229" s="219" t="s">
        <v>2259</v>
      </c>
      <c r="G229" s="220" t="s">
        <v>194</v>
      </c>
      <c r="H229" s="221">
        <v>3.2810000000000001</v>
      </c>
      <c r="I229" s="222"/>
      <c r="J229" s="223">
        <f t="shared" si="55"/>
        <v>0</v>
      </c>
      <c r="K229" s="224"/>
      <c r="L229" s="225"/>
      <c r="M229" s="226" t="s">
        <v>1</v>
      </c>
      <c r="N229" s="227" t="s">
        <v>41</v>
      </c>
      <c r="O229" s="68"/>
      <c r="P229" s="208">
        <f t="shared" si="56"/>
        <v>0</v>
      </c>
      <c r="Q229" s="208">
        <v>0.55000000000000004</v>
      </c>
      <c r="R229" s="208">
        <f t="shared" si="57"/>
        <v>1.8045500000000003</v>
      </c>
      <c r="S229" s="208">
        <v>0</v>
      </c>
      <c r="T229" s="209">
        <f t="shared" si="58"/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210" t="s">
        <v>259</v>
      </c>
      <c r="AT229" s="210" t="s">
        <v>922</v>
      </c>
      <c r="AU229" s="210" t="s">
        <v>86</v>
      </c>
      <c r="AY229" s="14" t="s">
        <v>169</v>
      </c>
      <c r="BE229" s="211">
        <f t="shared" si="59"/>
        <v>0</v>
      </c>
      <c r="BF229" s="211">
        <f t="shared" si="60"/>
        <v>0</v>
      </c>
      <c r="BG229" s="211">
        <f t="shared" si="61"/>
        <v>0</v>
      </c>
      <c r="BH229" s="211">
        <f t="shared" si="62"/>
        <v>0</v>
      </c>
      <c r="BI229" s="211">
        <f t="shared" si="63"/>
        <v>0</v>
      </c>
      <c r="BJ229" s="14" t="s">
        <v>84</v>
      </c>
      <c r="BK229" s="211">
        <f t="shared" si="64"/>
        <v>0</v>
      </c>
      <c r="BL229" s="14" t="s">
        <v>251</v>
      </c>
      <c r="BM229" s="210" t="s">
        <v>2260</v>
      </c>
    </row>
    <row r="230" spans="1:65" s="2" customFormat="1" ht="21.75" customHeight="1">
      <c r="A230" s="31"/>
      <c r="B230" s="32"/>
      <c r="C230" s="198" t="s">
        <v>1528</v>
      </c>
      <c r="D230" s="198" t="s">
        <v>173</v>
      </c>
      <c r="E230" s="199" t="s">
        <v>1309</v>
      </c>
      <c r="F230" s="200" t="s">
        <v>1310</v>
      </c>
      <c r="G230" s="201" t="s">
        <v>176</v>
      </c>
      <c r="H230" s="202">
        <v>153</v>
      </c>
      <c r="I230" s="203"/>
      <c r="J230" s="204">
        <f t="shared" si="55"/>
        <v>0</v>
      </c>
      <c r="K230" s="205"/>
      <c r="L230" s="36"/>
      <c r="M230" s="206" t="s">
        <v>1</v>
      </c>
      <c r="N230" s="207" t="s">
        <v>41</v>
      </c>
      <c r="O230" s="68"/>
      <c r="P230" s="208">
        <f t="shared" si="56"/>
        <v>0</v>
      </c>
      <c r="Q230" s="208">
        <v>2.0000000000000001E-4</v>
      </c>
      <c r="R230" s="208">
        <f t="shared" si="57"/>
        <v>3.0600000000000002E-2</v>
      </c>
      <c r="S230" s="208">
        <v>0</v>
      </c>
      <c r="T230" s="209">
        <f t="shared" si="58"/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210" t="s">
        <v>251</v>
      </c>
      <c r="AT230" s="210" t="s">
        <v>173</v>
      </c>
      <c r="AU230" s="210" t="s">
        <v>86</v>
      </c>
      <c r="AY230" s="14" t="s">
        <v>169</v>
      </c>
      <c r="BE230" s="211">
        <f t="shared" si="59"/>
        <v>0</v>
      </c>
      <c r="BF230" s="211">
        <f t="shared" si="60"/>
        <v>0</v>
      </c>
      <c r="BG230" s="211">
        <f t="shared" si="61"/>
        <v>0</v>
      </c>
      <c r="BH230" s="211">
        <f t="shared" si="62"/>
        <v>0</v>
      </c>
      <c r="BI230" s="211">
        <f t="shared" si="63"/>
        <v>0</v>
      </c>
      <c r="BJ230" s="14" t="s">
        <v>84</v>
      </c>
      <c r="BK230" s="211">
        <f t="shared" si="64"/>
        <v>0</v>
      </c>
      <c r="BL230" s="14" t="s">
        <v>251</v>
      </c>
      <c r="BM230" s="210" t="s">
        <v>2261</v>
      </c>
    </row>
    <row r="231" spans="1:65" s="2" customFormat="1" ht="33" customHeight="1">
      <c r="A231" s="31"/>
      <c r="B231" s="32"/>
      <c r="C231" s="198" t="s">
        <v>1442</v>
      </c>
      <c r="D231" s="198" t="s">
        <v>173</v>
      </c>
      <c r="E231" s="199" t="s">
        <v>1949</v>
      </c>
      <c r="F231" s="200" t="s">
        <v>1950</v>
      </c>
      <c r="G231" s="201" t="s">
        <v>275</v>
      </c>
      <c r="H231" s="202">
        <v>145</v>
      </c>
      <c r="I231" s="203"/>
      <c r="J231" s="204">
        <f t="shared" si="55"/>
        <v>0</v>
      </c>
      <c r="K231" s="205"/>
      <c r="L231" s="36"/>
      <c r="M231" s="206" t="s">
        <v>1</v>
      </c>
      <c r="N231" s="207" t="s">
        <v>41</v>
      </c>
      <c r="O231" s="68"/>
      <c r="P231" s="208">
        <f t="shared" si="56"/>
        <v>0</v>
      </c>
      <c r="Q231" s="208">
        <v>0</v>
      </c>
      <c r="R231" s="208">
        <f t="shared" si="57"/>
        <v>0</v>
      </c>
      <c r="S231" s="208">
        <v>0</v>
      </c>
      <c r="T231" s="209">
        <f t="shared" si="58"/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210" t="s">
        <v>251</v>
      </c>
      <c r="AT231" s="210" t="s">
        <v>173</v>
      </c>
      <c r="AU231" s="210" t="s">
        <v>86</v>
      </c>
      <c r="AY231" s="14" t="s">
        <v>169</v>
      </c>
      <c r="BE231" s="211">
        <f t="shared" si="59"/>
        <v>0</v>
      </c>
      <c r="BF231" s="211">
        <f t="shared" si="60"/>
        <v>0</v>
      </c>
      <c r="BG231" s="211">
        <f t="shared" si="61"/>
        <v>0</v>
      </c>
      <c r="BH231" s="211">
        <f t="shared" si="62"/>
        <v>0</v>
      </c>
      <c r="BI231" s="211">
        <f t="shared" si="63"/>
        <v>0</v>
      </c>
      <c r="BJ231" s="14" t="s">
        <v>84</v>
      </c>
      <c r="BK231" s="211">
        <f t="shared" si="64"/>
        <v>0</v>
      </c>
      <c r="BL231" s="14" t="s">
        <v>251</v>
      </c>
      <c r="BM231" s="210" t="s">
        <v>2262</v>
      </c>
    </row>
    <row r="232" spans="1:65" s="2" customFormat="1" ht="21.75" customHeight="1">
      <c r="A232" s="31"/>
      <c r="B232" s="32"/>
      <c r="C232" s="217" t="s">
        <v>1446</v>
      </c>
      <c r="D232" s="217" t="s">
        <v>922</v>
      </c>
      <c r="E232" s="218" t="s">
        <v>2236</v>
      </c>
      <c r="F232" s="219" t="s">
        <v>2237</v>
      </c>
      <c r="G232" s="220" t="s">
        <v>194</v>
      </c>
      <c r="H232" s="221">
        <v>0.34599999999999997</v>
      </c>
      <c r="I232" s="222"/>
      <c r="J232" s="223">
        <f t="shared" si="55"/>
        <v>0</v>
      </c>
      <c r="K232" s="224"/>
      <c r="L232" s="225"/>
      <c r="M232" s="226" t="s">
        <v>1</v>
      </c>
      <c r="N232" s="227" t="s">
        <v>41</v>
      </c>
      <c r="O232" s="68"/>
      <c r="P232" s="208">
        <f t="shared" si="56"/>
        <v>0</v>
      </c>
      <c r="Q232" s="208">
        <v>0.55000000000000004</v>
      </c>
      <c r="R232" s="208">
        <f t="shared" si="57"/>
        <v>0.1903</v>
      </c>
      <c r="S232" s="208">
        <v>0</v>
      </c>
      <c r="T232" s="209">
        <f t="shared" si="58"/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210" t="s">
        <v>259</v>
      </c>
      <c r="AT232" s="210" t="s">
        <v>922</v>
      </c>
      <c r="AU232" s="210" t="s">
        <v>86</v>
      </c>
      <c r="AY232" s="14" t="s">
        <v>169</v>
      </c>
      <c r="BE232" s="211">
        <f t="shared" si="59"/>
        <v>0</v>
      </c>
      <c r="BF232" s="211">
        <f t="shared" si="60"/>
        <v>0</v>
      </c>
      <c r="BG232" s="211">
        <f t="shared" si="61"/>
        <v>0</v>
      </c>
      <c r="BH232" s="211">
        <f t="shared" si="62"/>
        <v>0</v>
      </c>
      <c r="BI232" s="211">
        <f t="shared" si="63"/>
        <v>0</v>
      </c>
      <c r="BJ232" s="14" t="s">
        <v>84</v>
      </c>
      <c r="BK232" s="211">
        <f t="shared" si="64"/>
        <v>0</v>
      </c>
      <c r="BL232" s="14" t="s">
        <v>251</v>
      </c>
      <c r="BM232" s="210" t="s">
        <v>2263</v>
      </c>
    </row>
    <row r="233" spans="1:65" s="2" customFormat="1" ht="21.75" customHeight="1">
      <c r="A233" s="31"/>
      <c r="B233" s="32"/>
      <c r="C233" s="217" t="s">
        <v>1978</v>
      </c>
      <c r="D233" s="217" t="s">
        <v>922</v>
      </c>
      <c r="E233" s="218" t="s">
        <v>2236</v>
      </c>
      <c r="F233" s="219" t="s">
        <v>2237</v>
      </c>
      <c r="G233" s="220" t="s">
        <v>194</v>
      </c>
      <c r="H233" s="221">
        <v>1.2709999999999999</v>
      </c>
      <c r="I233" s="222"/>
      <c r="J233" s="223">
        <f t="shared" si="55"/>
        <v>0</v>
      </c>
      <c r="K233" s="224"/>
      <c r="L233" s="225"/>
      <c r="M233" s="226" t="s">
        <v>1</v>
      </c>
      <c r="N233" s="227" t="s">
        <v>41</v>
      </c>
      <c r="O233" s="68"/>
      <c r="P233" s="208">
        <f t="shared" si="56"/>
        <v>0</v>
      </c>
      <c r="Q233" s="208">
        <v>0.55000000000000004</v>
      </c>
      <c r="R233" s="208">
        <f t="shared" si="57"/>
        <v>0.69905000000000006</v>
      </c>
      <c r="S233" s="208">
        <v>0</v>
      </c>
      <c r="T233" s="209">
        <f t="shared" si="58"/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210" t="s">
        <v>259</v>
      </c>
      <c r="AT233" s="210" t="s">
        <v>922</v>
      </c>
      <c r="AU233" s="210" t="s">
        <v>86</v>
      </c>
      <c r="AY233" s="14" t="s">
        <v>169</v>
      </c>
      <c r="BE233" s="211">
        <f t="shared" si="59"/>
        <v>0</v>
      </c>
      <c r="BF233" s="211">
        <f t="shared" si="60"/>
        <v>0</v>
      </c>
      <c r="BG233" s="211">
        <f t="shared" si="61"/>
        <v>0</v>
      </c>
      <c r="BH233" s="211">
        <f t="shared" si="62"/>
        <v>0</v>
      </c>
      <c r="BI233" s="211">
        <f t="shared" si="63"/>
        <v>0</v>
      </c>
      <c r="BJ233" s="14" t="s">
        <v>84</v>
      </c>
      <c r="BK233" s="211">
        <f t="shared" si="64"/>
        <v>0</v>
      </c>
      <c r="BL233" s="14" t="s">
        <v>251</v>
      </c>
      <c r="BM233" s="210" t="s">
        <v>2264</v>
      </c>
    </row>
    <row r="234" spans="1:65" s="2" customFormat="1" ht="21.75" customHeight="1">
      <c r="A234" s="31"/>
      <c r="B234" s="32"/>
      <c r="C234" s="198" t="s">
        <v>1312</v>
      </c>
      <c r="D234" s="198" t="s">
        <v>173</v>
      </c>
      <c r="E234" s="199" t="s">
        <v>1325</v>
      </c>
      <c r="F234" s="200" t="s">
        <v>1326</v>
      </c>
      <c r="G234" s="201" t="s">
        <v>194</v>
      </c>
      <c r="H234" s="202">
        <v>1.617</v>
      </c>
      <c r="I234" s="203"/>
      <c r="J234" s="204">
        <f t="shared" si="55"/>
        <v>0</v>
      </c>
      <c r="K234" s="205"/>
      <c r="L234" s="36"/>
      <c r="M234" s="206" t="s">
        <v>1</v>
      </c>
      <c r="N234" s="207" t="s">
        <v>41</v>
      </c>
      <c r="O234" s="68"/>
      <c r="P234" s="208">
        <f t="shared" si="56"/>
        <v>0</v>
      </c>
      <c r="Q234" s="208">
        <v>2.4469999999999999E-2</v>
      </c>
      <c r="R234" s="208">
        <f t="shared" si="57"/>
        <v>3.9567989999999997E-2</v>
      </c>
      <c r="S234" s="208">
        <v>0</v>
      </c>
      <c r="T234" s="209">
        <f t="shared" si="58"/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210" t="s">
        <v>251</v>
      </c>
      <c r="AT234" s="210" t="s">
        <v>173</v>
      </c>
      <c r="AU234" s="210" t="s">
        <v>86</v>
      </c>
      <c r="AY234" s="14" t="s">
        <v>169</v>
      </c>
      <c r="BE234" s="211">
        <f t="shared" si="59"/>
        <v>0</v>
      </c>
      <c r="BF234" s="211">
        <f t="shared" si="60"/>
        <v>0</v>
      </c>
      <c r="BG234" s="211">
        <f t="shared" si="61"/>
        <v>0</v>
      </c>
      <c r="BH234" s="211">
        <f t="shared" si="62"/>
        <v>0</v>
      </c>
      <c r="BI234" s="211">
        <f t="shared" si="63"/>
        <v>0</v>
      </c>
      <c r="BJ234" s="14" t="s">
        <v>84</v>
      </c>
      <c r="BK234" s="211">
        <f t="shared" si="64"/>
        <v>0</v>
      </c>
      <c r="BL234" s="14" t="s">
        <v>251</v>
      </c>
      <c r="BM234" s="210" t="s">
        <v>2265</v>
      </c>
    </row>
    <row r="235" spans="1:65" s="2" customFormat="1" ht="21.75" customHeight="1">
      <c r="A235" s="31"/>
      <c r="B235" s="32"/>
      <c r="C235" s="198" t="s">
        <v>1692</v>
      </c>
      <c r="D235" s="198" t="s">
        <v>173</v>
      </c>
      <c r="E235" s="199" t="s">
        <v>2266</v>
      </c>
      <c r="F235" s="200" t="s">
        <v>2267</v>
      </c>
      <c r="G235" s="201" t="s">
        <v>176</v>
      </c>
      <c r="H235" s="202">
        <v>5.76</v>
      </c>
      <c r="I235" s="203"/>
      <c r="J235" s="204">
        <f t="shared" si="55"/>
        <v>0</v>
      </c>
      <c r="K235" s="205"/>
      <c r="L235" s="36"/>
      <c r="M235" s="206" t="s">
        <v>1</v>
      </c>
      <c r="N235" s="207" t="s">
        <v>41</v>
      </c>
      <c r="O235" s="68"/>
      <c r="P235" s="208">
        <f t="shared" si="56"/>
        <v>0</v>
      </c>
      <c r="Q235" s="208">
        <v>3.6900000000000002E-2</v>
      </c>
      <c r="R235" s="208">
        <f t="shared" si="57"/>
        <v>0.21254400000000001</v>
      </c>
      <c r="S235" s="208">
        <v>0</v>
      </c>
      <c r="T235" s="209">
        <f t="shared" si="58"/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210" t="s">
        <v>251</v>
      </c>
      <c r="AT235" s="210" t="s">
        <v>173</v>
      </c>
      <c r="AU235" s="210" t="s">
        <v>86</v>
      </c>
      <c r="AY235" s="14" t="s">
        <v>169</v>
      </c>
      <c r="BE235" s="211">
        <f t="shared" si="59"/>
        <v>0</v>
      </c>
      <c r="BF235" s="211">
        <f t="shared" si="60"/>
        <v>0</v>
      </c>
      <c r="BG235" s="211">
        <f t="shared" si="61"/>
        <v>0</v>
      </c>
      <c r="BH235" s="211">
        <f t="shared" si="62"/>
        <v>0</v>
      </c>
      <c r="BI235" s="211">
        <f t="shared" si="63"/>
        <v>0</v>
      </c>
      <c r="BJ235" s="14" t="s">
        <v>84</v>
      </c>
      <c r="BK235" s="211">
        <f t="shared" si="64"/>
        <v>0</v>
      </c>
      <c r="BL235" s="14" t="s">
        <v>251</v>
      </c>
      <c r="BM235" s="210" t="s">
        <v>2268</v>
      </c>
    </row>
    <row r="236" spans="1:65" s="2" customFormat="1" ht="21.75" customHeight="1">
      <c r="A236" s="31"/>
      <c r="B236" s="32"/>
      <c r="C236" s="198" t="s">
        <v>1486</v>
      </c>
      <c r="D236" s="198" t="s">
        <v>173</v>
      </c>
      <c r="E236" s="199" t="s">
        <v>2269</v>
      </c>
      <c r="F236" s="200" t="s">
        <v>2270</v>
      </c>
      <c r="G236" s="201" t="s">
        <v>220</v>
      </c>
      <c r="H236" s="202">
        <v>5.78</v>
      </c>
      <c r="I236" s="203"/>
      <c r="J236" s="204">
        <f t="shared" si="55"/>
        <v>0</v>
      </c>
      <c r="K236" s="205"/>
      <c r="L236" s="36"/>
      <c r="M236" s="206" t="s">
        <v>1</v>
      </c>
      <c r="N236" s="207" t="s">
        <v>41</v>
      </c>
      <c r="O236" s="68"/>
      <c r="P236" s="208">
        <f t="shared" si="56"/>
        <v>0</v>
      </c>
      <c r="Q236" s="208">
        <v>0</v>
      </c>
      <c r="R236" s="208">
        <f t="shared" si="57"/>
        <v>0</v>
      </c>
      <c r="S236" s="208">
        <v>0</v>
      </c>
      <c r="T236" s="209">
        <f t="shared" si="58"/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210" t="s">
        <v>251</v>
      </c>
      <c r="AT236" s="210" t="s">
        <v>173</v>
      </c>
      <c r="AU236" s="210" t="s">
        <v>86</v>
      </c>
      <c r="AY236" s="14" t="s">
        <v>169</v>
      </c>
      <c r="BE236" s="211">
        <f t="shared" si="59"/>
        <v>0</v>
      </c>
      <c r="BF236" s="211">
        <f t="shared" si="60"/>
        <v>0</v>
      </c>
      <c r="BG236" s="211">
        <f t="shared" si="61"/>
        <v>0</v>
      </c>
      <c r="BH236" s="211">
        <f t="shared" si="62"/>
        <v>0</v>
      </c>
      <c r="BI236" s="211">
        <f t="shared" si="63"/>
        <v>0</v>
      </c>
      <c r="BJ236" s="14" t="s">
        <v>84</v>
      </c>
      <c r="BK236" s="211">
        <f t="shared" si="64"/>
        <v>0</v>
      </c>
      <c r="BL236" s="14" t="s">
        <v>251</v>
      </c>
      <c r="BM236" s="210" t="s">
        <v>2271</v>
      </c>
    </row>
    <row r="237" spans="1:65" s="2" customFormat="1" ht="21.75" customHeight="1">
      <c r="A237" s="31"/>
      <c r="B237" s="32"/>
      <c r="C237" s="198" t="s">
        <v>1316</v>
      </c>
      <c r="D237" s="198" t="s">
        <v>173</v>
      </c>
      <c r="E237" s="199" t="s">
        <v>2272</v>
      </c>
      <c r="F237" s="200" t="s">
        <v>2273</v>
      </c>
      <c r="G237" s="201" t="s">
        <v>220</v>
      </c>
      <c r="H237" s="202">
        <v>5.78</v>
      </c>
      <c r="I237" s="203"/>
      <c r="J237" s="204">
        <f t="shared" si="55"/>
        <v>0</v>
      </c>
      <c r="K237" s="205"/>
      <c r="L237" s="36"/>
      <c r="M237" s="206" t="s">
        <v>1</v>
      </c>
      <c r="N237" s="207" t="s">
        <v>41</v>
      </c>
      <c r="O237" s="68"/>
      <c r="P237" s="208">
        <f t="shared" si="56"/>
        <v>0</v>
      </c>
      <c r="Q237" s="208">
        <v>0</v>
      </c>
      <c r="R237" s="208">
        <f t="shared" si="57"/>
        <v>0</v>
      </c>
      <c r="S237" s="208">
        <v>0</v>
      </c>
      <c r="T237" s="209">
        <f t="shared" si="58"/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210" t="s">
        <v>251</v>
      </c>
      <c r="AT237" s="210" t="s">
        <v>173</v>
      </c>
      <c r="AU237" s="210" t="s">
        <v>86</v>
      </c>
      <c r="AY237" s="14" t="s">
        <v>169</v>
      </c>
      <c r="BE237" s="211">
        <f t="shared" si="59"/>
        <v>0</v>
      </c>
      <c r="BF237" s="211">
        <f t="shared" si="60"/>
        <v>0</v>
      </c>
      <c r="BG237" s="211">
        <f t="shared" si="61"/>
        <v>0</v>
      </c>
      <c r="BH237" s="211">
        <f t="shared" si="62"/>
        <v>0</v>
      </c>
      <c r="BI237" s="211">
        <f t="shared" si="63"/>
        <v>0</v>
      </c>
      <c r="BJ237" s="14" t="s">
        <v>84</v>
      </c>
      <c r="BK237" s="211">
        <f t="shared" si="64"/>
        <v>0</v>
      </c>
      <c r="BL237" s="14" t="s">
        <v>251</v>
      </c>
      <c r="BM237" s="210" t="s">
        <v>2274</v>
      </c>
    </row>
    <row r="238" spans="1:65" s="12" customFormat="1" ht="22.9" customHeight="1">
      <c r="B238" s="182"/>
      <c r="C238" s="183"/>
      <c r="D238" s="184" t="s">
        <v>75</v>
      </c>
      <c r="E238" s="196" t="s">
        <v>727</v>
      </c>
      <c r="F238" s="196" t="s">
        <v>728</v>
      </c>
      <c r="G238" s="183"/>
      <c r="H238" s="183"/>
      <c r="I238" s="186"/>
      <c r="J238" s="197">
        <f>BK238</f>
        <v>0</v>
      </c>
      <c r="K238" s="183"/>
      <c r="L238" s="188"/>
      <c r="M238" s="189"/>
      <c r="N238" s="190"/>
      <c r="O238" s="190"/>
      <c r="P238" s="191">
        <f>SUM(P239:P257)</f>
        <v>0</v>
      </c>
      <c r="Q238" s="190"/>
      <c r="R238" s="191">
        <f>SUM(R239:R257)</f>
        <v>20.389752570000006</v>
      </c>
      <c r="S238" s="190"/>
      <c r="T238" s="192">
        <f>SUM(T239:T257)</f>
        <v>0</v>
      </c>
      <c r="AR238" s="193" t="s">
        <v>86</v>
      </c>
      <c r="AT238" s="194" t="s">
        <v>75</v>
      </c>
      <c r="AU238" s="194" t="s">
        <v>84</v>
      </c>
      <c r="AY238" s="193" t="s">
        <v>169</v>
      </c>
      <c r="BK238" s="195">
        <f>SUM(BK239:BK257)</f>
        <v>0</v>
      </c>
    </row>
    <row r="239" spans="1:65" s="2" customFormat="1" ht="33" customHeight="1">
      <c r="A239" s="31"/>
      <c r="B239" s="32"/>
      <c r="C239" s="198" t="s">
        <v>313</v>
      </c>
      <c r="D239" s="198" t="s">
        <v>173</v>
      </c>
      <c r="E239" s="199" t="s">
        <v>2275</v>
      </c>
      <c r="F239" s="200" t="s">
        <v>2276</v>
      </c>
      <c r="G239" s="201" t="s">
        <v>176</v>
      </c>
      <c r="H239" s="202">
        <v>57.015000000000001</v>
      </c>
      <c r="I239" s="203"/>
      <c r="J239" s="204">
        <f t="shared" ref="J239:J257" si="65">ROUND(I239*H239,2)</f>
        <v>0</v>
      </c>
      <c r="K239" s="205"/>
      <c r="L239" s="36"/>
      <c r="M239" s="206" t="s">
        <v>1</v>
      </c>
      <c r="N239" s="207" t="s">
        <v>41</v>
      </c>
      <c r="O239" s="68"/>
      <c r="P239" s="208">
        <f t="shared" ref="P239:P257" si="66">O239*H239</f>
        <v>0</v>
      </c>
      <c r="Q239" s="208">
        <v>4.811E-2</v>
      </c>
      <c r="R239" s="208">
        <f t="shared" ref="R239:R257" si="67">Q239*H239</f>
        <v>2.74299165</v>
      </c>
      <c r="S239" s="208">
        <v>0</v>
      </c>
      <c r="T239" s="209">
        <f t="shared" ref="T239:T257" si="68">S239*H239</f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210" t="s">
        <v>251</v>
      </c>
      <c r="AT239" s="210" t="s">
        <v>173</v>
      </c>
      <c r="AU239" s="210" t="s">
        <v>86</v>
      </c>
      <c r="AY239" s="14" t="s">
        <v>169</v>
      </c>
      <c r="BE239" s="211">
        <f t="shared" ref="BE239:BE257" si="69">IF(N239="základní",J239,0)</f>
        <v>0</v>
      </c>
      <c r="BF239" s="211">
        <f t="shared" ref="BF239:BF257" si="70">IF(N239="snížená",J239,0)</f>
        <v>0</v>
      </c>
      <c r="BG239" s="211">
        <f t="shared" ref="BG239:BG257" si="71">IF(N239="zákl. přenesená",J239,0)</f>
        <v>0</v>
      </c>
      <c r="BH239" s="211">
        <f t="shared" ref="BH239:BH257" si="72">IF(N239="sníž. přenesená",J239,0)</f>
        <v>0</v>
      </c>
      <c r="BI239" s="211">
        <f t="shared" ref="BI239:BI257" si="73">IF(N239="nulová",J239,0)</f>
        <v>0</v>
      </c>
      <c r="BJ239" s="14" t="s">
        <v>84</v>
      </c>
      <c r="BK239" s="211">
        <f t="shared" ref="BK239:BK257" si="74">ROUND(I239*H239,2)</f>
        <v>0</v>
      </c>
      <c r="BL239" s="14" t="s">
        <v>251</v>
      </c>
      <c r="BM239" s="210" t="s">
        <v>2277</v>
      </c>
    </row>
    <row r="240" spans="1:65" s="2" customFormat="1" ht="21.75" customHeight="1">
      <c r="A240" s="31"/>
      <c r="B240" s="32"/>
      <c r="C240" s="198" t="s">
        <v>1916</v>
      </c>
      <c r="D240" s="198" t="s">
        <v>173</v>
      </c>
      <c r="E240" s="199" t="s">
        <v>2278</v>
      </c>
      <c r="F240" s="200" t="s">
        <v>2279</v>
      </c>
      <c r="G240" s="201" t="s">
        <v>176</v>
      </c>
      <c r="H240" s="202">
        <v>109.98</v>
      </c>
      <c r="I240" s="203"/>
      <c r="J240" s="204">
        <f t="shared" si="65"/>
        <v>0</v>
      </c>
      <c r="K240" s="205"/>
      <c r="L240" s="36"/>
      <c r="M240" s="206" t="s">
        <v>1</v>
      </c>
      <c r="N240" s="207" t="s">
        <v>41</v>
      </c>
      <c r="O240" s="68"/>
      <c r="P240" s="208">
        <f t="shared" si="66"/>
        <v>0</v>
      </c>
      <c r="Q240" s="208">
        <v>6.2E-4</v>
      </c>
      <c r="R240" s="208">
        <f t="shared" si="67"/>
        <v>6.8187600000000001E-2</v>
      </c>
      <c r="S240" s="208">
        <v>0</v>
      </c>
      <c r="T240" s="209">
        <f t="shared" si="68"/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210" t="s">
        <v>251</v>
      </c>
      <c r="AT240" s="210" t="s">
        <v>173</v>
      </c>
      <c r="AU240" s="210" t="s">
        <v>86</v>
      </c>
      <c r="AY240" s="14" t="s">
        <v>169</v>
      </c>
      <c r="BE240" s="211">
        <f t="shared" si="69"/>
        <v>0</v>
      </c>
      <c r="BF240" s="211">
        <f t="shared" si="70"/>
        <v>0</v>
      </c>
      <c r="BG240" s="211">
        <f t="shared" si="71"/>
        <v>0</v>
      </c>
      <c r="BH240" s="211">
        <f t="shared" si="72"/>
        <v>0</v>
      </c>
      <c r="BI240" s="211">
        <f t="shared" si="73"/>
        <v>0</v>
      </c>
      <c r="BJ240" s="14" t="s">
        <v>84</v>
      </c>
      <c r="BK240" s="211">
        <f t="shared" si="74"/>
        <v>0</v>
      </c>
      <c r="BL240" s="14" t="s">
        <v>251</v>
      </c>
      <c r="BM240" s="210" t="s">
        <v>2280</v>
      </c>
    </row>
    <row r="241" spans="1:65" s="2" customFormat="1" ht="21.75" customHeight="1">
      <c r="A241" s="31"/>
      <c r="B241" s="32"/>
      <c r="C241" s="217" t="s">
        <v>1454</v>
      </c>
      <c r="D241" s="217" t="s">
        <v>922</v>
      </c>
      <c r="E241" s="218" t="s">
        <v>2281</v>
      </c>
      <c r="F241" s="219" t="s">
        <v>2282</v>
      </c>
      <c r="G241" s="220" t="s">
        <v>176</v>
      </c>
      <c r="H241" s="221">
        <v>219.96</v>
      </c>
      <c r="I241" s="222"/>
      <c r="J241" s="223">
        <f t="shared" si="65"/>
        <v>0</v>
      </c>
      <c r="K241" s="224"/>
      <c r="L241" s="225"/>
      <c r="M241" s="226" t="s">
        <v>1</v>
      </c>
      <c r="N241" s="227" t="s">
        <v>41</v>
      </c>
      <c r="O241" s="68"/>
      <c r="P241" s="208">
        <f t="shared" si="66"/>
        <v>0</v>
      </c>
      <c r="Q241" s="208">
        <v>1.0500000000000001E-2</v>
      </c>
      <c r="R241" s="208">
        <f t="shared" si="67"/>
        <v>2.3095800000000004</v>
      </c>
      <c r="S241" s="208">
        <v>0</v>
      </c>
      <c r="T241" s="209">
        <f t="shared" si="68"/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210" t="s">
        <v>259</v>
      </c>
      <c r="AT241" s="210" t="s">
        <v>922</v>
      </c>
      <c r="AU241" s="210" t="s">
        <v>86</v>
      </c>
      <c r="AY241" s="14" t="s">
        <v>169</v>
      </c>
      <c r="BE241" s="211">
        <f t="shared" si="69"/>
        <v>0</v>
      </c>
      <c r="BF241" s="211">
        <f t="shared" si="70"/>
        <v>0</v>
      </c>
      <c r="BG241" s="211">
        <f t="shared" si="71"/>
        <v>0</v>
      </c>
      <c r="BH241" s="211">
        <f t="shared" si="72"/>
        <v>0</v>
      </c>
      <c r="BI241" s="211">
        <f t="shared" si="73"/>
        <v>0</v>
      </c>
      <c r="BJ241" s="14" t="s">
        <v>84</v>
      </c>
      <c r="BK241" s="211">
        <f t="shared" si="74"/>
        <v>0</v>
      </c>
      <c r="BL241" s="14" t="s">
        <v>251</v>
      </c>
      <c r="BM241" s="210" t="s">
        <v>2283</v>
      </c>
    </row>
    <row r="242" spans="1:65" s="2" customFormat="1" ht="21.75" customHeight="1">
      <c r="A242" s="31"/>
      <c r="B242" s="32"/>
      <c r="C242" s="198" t="s">
        <v>230</v>
      </c>
      <c r="D242" s="198" t="s">
        <v>173</v>
      </c>
      <c r="E242" s="199" t="s">
        <v>1962</v>
      </c>
      <c r="F242" s="200" t="s">
        <v>1963</v>
      </c>
      <c r="G242" s="201" t="s">
        <v>176</v>
      </c>
      <c r="H242" s="202">
        <v>203.84800000000001</v>
      </c>
      <c r="I242" s="203"/>
      <c r="J242" s="204">
        <f t="shared" si="65"/>
        <v>0</v>
      </c>
      <c r="K242" s="205"/>
      <c r="L242" s="36"/>
      <c r="M242" s="206" t="s">
        <v>1</v>
      </c>
      <c r="N242" s="207" t="s">
        <v>41</v>
      </c>
      <c r="O242" s="68"/>
      <c r="P242" s="208">
        <f t="shared" si="66"/>
        <v>0</v>
      </c>
      <c r="Q242" s="208">
        <v>2.0000000000000001E-4</v>
      </c>
      <c r="R242" s="208">
        <f t="shared" si="67"/>
        <v>4.0769600000000003E-2</v>
      </c>
      <c r="S242" s="208">
        <v>0</v>
      </c>
      <c r="T242" s="209">
        <f t="shared" si="68"/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210" t="s">
        <v>251</v>
      </c>
      <c r="AT242" s="210" t="s">
        <v>173</v>
      </c>
      <c r="AU242" s="210" t="s">
        <v>86</v>
      </c>
      <c r="AY242" s="14" t="s">
        <v>169</v>
      </c>
      <c r="BE242" s="211">
        <f t="shared" si="69"/>
        <v>0</v>
      </c>
      <c r="BF242" s="211">
        <f t="shared" si="70"/>
        <v>0</v>
      </c>
      <c r="BG242" s="211">
        <f t="shared" si="71"/>
        <v>0</v>
      </c>
      <c r="BH242" s="211">
        <f t="shared" si="72"/>
        <v>0</v>
      </c>
      <c r="BI242" s="211">
        <f t="shared" si="73"/>
        <v>0</v>
      </c>
      <c r="BJ242" s="14" t="s">
        <v>84</v>
      </c>
      <c r="BK242" s="211">
        <f t="shared" si="74"/>
        <v>0</v>
      </c>
      <c r="BL242" s="14" t="s">
        <v>251</v>
      </c>
      <c r="BM242" s="210" t="s">
        <v>2284</v>
      </c>
    </row>
    <row r="243" spans="1:65" s="2" customFormat="1" ht="44.25" customHeight="1">
      <c r="A243" s="31"/>
      <c r="B243" s="32"/>
      <c r="C243" s="198" t="s">
        <v>170</v>
      </c>
      <c r="D243" s="198" t="s">
        <v>173</v>
      </c>
      <c r="E243" s="199" t="s">
        <v>1968</v>
      </c>
      <c r="F243" s="200" t="s">
        <v>1969</v>
      </c>
      <c r="G243" s="201" t="s">
        <v>176</v>
      </c>
      <c r="H243" s="202">
        <v>102.61</v>
      </c>
      <c r="I243" s="203"/>
      <c r="J243" s="204">
        <f t="shared" si="65"/>
        <v>0</v>
      </c>
      <c r="K243" s="205"/>
      <c r="L243" s="36"/>
      <c r="M243" s="206" t="s">
        <v>1</v>
      </c>
      <c r="N243" s="207" t="s">
        <v>41</v>
      </c>
      <c r="O243" s="68"/>
      <c r="P243" s="208">
        <f t="shared" si="66"/>
        <v>0</v>
      </c>
      <c r="Q243" s="208">
        <v>4.895E-2</v>
      </c>
      <c r="R243" s="208">
        <f t="shared" si="67"/>
        <v>5.0227595000000003</v>
      </c>
      <c r="S243" s="208">
        <v>0</v>
      </c>
      <c r="T243" s="209">
        <f t="shared" si="68"/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210" t="s">
        <v>251</v>
      </c>
      <c r="AT243" s="210" t="s">
        <v>173</v>
      </c>
      <c r="AU243" s="210" t="s">
        <v>86</v>
      </c>
      <c r="AY243" s="14" t="s">
        <v>169</v>
      </c>
      <c r="BE243" s="211">
        <f t="shared" si="69"/>
        <v>0</v>
      </c>
      <c r="BF243" s="211">
        <f t="shared" si="70"/>
        <v>0</v>
      </c>
      <c r="BG243" s="211">
        <f t="shared" si="71"/>
        <v>0</v>
      </c>
      <c r="BH243" s="211">
        <f t="shared" si="72"/>
        <v>0</v>
      </c>
      <c r="BI243" s="211">
        <f t="shared" si="73"/>
        <v>0</v>
      </c>
      <c r="BJ243" s="14" t="s">
        <v>84</v>
      </c>
      <c r="BK243" s="211">
        <f t="shared" si="74"/>
        <v>0</v>
      </c>
      <c r="BL243" s="14" t="s">
        <v>251</v>
      </c>
      <c r="BM243" s="210" t="s">
        <v>2285</v>
      </c>
    </row>
    <row r="244" spans="1:65" s="2" customFormat="1" ht="44.25" customHeight="1">
      <c r="A244" s="31"/>
      <c r="B244" s="32"/>
      <c r="C244" s="198" t="s">
        <v>379</v>
      </c>
      <c r="D244" s="198" t="s">
        <v>173</v>
      </c>
      <c r="E244" s="199" t="s">
        <v>2286</v>
      </c>
      <c r="F244" s="200" t="s">
        <v>2287</v>
      </c>
      <c r="G244" s="201" t="s">
        <v>176</v>
      </c>
      <c r="H244" s="202">
        <v>44.222999999999999</v>
      </c>
      <c r="I244" s="203"/>
      <c r="J244" s="204">
        <f t="shared" si="65"/>
        <v>0</v>
      </c>
      <c r="K244" s="205"/>
      <c r="L244" s="36"/>
      <c r="M244" s="206" t="s">
        <v>1</v>
      </c>
      <c r="N244" s="207" t="s">
        <v>41</v>
      </c>
      <c r="O244" s="68"/>
      <c r="P244" s="208">
        <f t="shared" si="66"/>
        <v>0</v>
      </c>
      <c r="Q244" s="208">
        <v>5.4739999999999997E-2</v>
      </c>
      <c r="R244" s="208">
        <f t="shared" si="67"/>
        <v>2.42076702</v>
      </c>
      <c r="S244" s="208">
        <v>0</v>
      </c>
      <c r="T244" s="209">
        <f t="shared" si="68"/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210" t="s">
        <v>251</v>
      </c>
      <c r="AT244" s="210" t="s">
        <v>173</v>
      </c>
      <c r="AU244" s="210" t="s">
        <v>86</v>
      </c>
      <c r="AY244" s="14" t="s">
        <v>169</v>
      </c>
      <c r="BE244" s="211">
        <f t="shared" si="69"/>
        <v>0</v>
      </c>
      <c r="BF244" s="211">
        <f t="shared" si="70"/>
        <v>0</v>
      </c>
      <c r="BG244" s="211">
        <f t="shared" si="71"/>
        <v>0</v>
      </c>
      <c r="BH244" s="211">
        <f t="shared" si="72"/>
        <v>0</v>
      </c>
      <c r="BI244" s="211">
        <f t="shared" si="73"/>
        <v>0</v>
      </c>
      <c r="BJ244" s="14" t="s">
        <v>84</v>
      </c>
      <c r="BK244" s="211">
        <f t="shared" si="74"/>
        <v>0</v>
      </c>
      <c r="BL244" s="14" t="s">
        <v>251</v>
      </c>
      <c r="BM244" s="210" t="s">
        <v>2288</v>
      </c>
    </row>
    <row r="245" spans="1:65" s="2" customFormat="1" ht="33" customHeight="1">
      <c r="A245" s="31"/>
      <c r="B245" s="32"/>
      <c r="C245" s="198" t="s">
        <v>1823</v>
      </c>
      <c r="D245" s="198" t="s">
        <v>173</v>
      </c>
      <c r="E245" s="199" t="s">
        <v>2289</v>
      </c>
      <c r="F245" s="200" t="s">
        <v>2290</v>
      </c>
      <c r="G245" s="201" t="s">
        <v>176</v>
      </c>
      <c r="H245" s="202">
        <v>171.97</v>
      </c>
      <c r="I245" s="203"/>
      <c r="J245" s="204">
        <f t="shared" si="65"/>
        <v>0</v>
      </c>
      <c r="K245" s="205"/>
      <c r="L245" s="36"/>
      <c r="M245" s="206" t="s">
        <v>1</v>
      </c>
      <c r="N245" s="207" t="s">
        <v>41</v>
      </c>
      <c r="O245" s="68"/>
      <c r="P245" s="208">
        <f t="shared" si="66"/>
        <v>0</v>
      </c>
      <c r="Q245" s="208">
        <v>1.8069999999999999E-2</v>
      </c>
      <c r="R245" s="208">
        <f t="shared" si="67"/>
        <v>3.1074978999999998</v>
      </c>
      <c r="S245" s="208">
        <v>0</v>
      </c>
      <c r="T245" s="209">
        <f t="shared" si="68"/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210" t="s">
        <v>251</v>
      </c>
      <c r="AT245" s="210" t="s">
        <v>173</v>
      </c>
      <c r="AU245" s="210" t="s">
        <v>86</v>
      </c>
      <c r="AY245" s="14" t="s">
        <v>169</v>
      </c>
      <c r="BE245" s="211">
        <f t="shared" si="69"/>
        <v>0</v>
      </c>
      <c r="BF245" s="211">
        <f t="shared" si="70"/>
        <v>0</v>
      </c>
      <c r="BG245" s="211">
        <f t="shared" si="71"/>
        <v>0</v>
      </c>
      <c r="BH245" s="211">
        <f t="shared" si="72"/>
        <v>0</v>
      </c>
      <c r="BI245" s="211">
        <f t="shared" si="73"/>
        <v>0</v>
      </c>
      <c r="BJ245" s="14" t="s">
        <v>84</v>
      </c>
      <c r="BK245" s="211">
        <f t="shared" si="74"/>
        <v>0</v>
      </c>
      <c r="BL245" s="14" t="s">
        <v>251</v>
      </c>
      <c r="BM245" s="210" t="s">
        <v>2291</v>
      </c>
    </row>
    <row r="246" spans="1:65" s="2" customFormat="1" ht="21.75" customHeight="1">
      <c r="A246" s="31"/>
      <c r="B246" s="32"/>
      <c r="C246" s="198" t="s">
        <v>1147</v>
      </c>
      <c r="D246" s="198" t="s">
        <v>173</v>
      </c>
      <c r="E246" s="199" t="s">
        <v>2292</v>
      </c>
      <c r="F246" s="200" t="s">
        <v>2293</v>
      </c>
      <c r="G246" s="201" t="s">
        <v>176</v>
      </c>
      <c r="H246" s="202">
        <v>73.7</v>
      </c>
      <c r="I246" s="203"/>
      <c r="J246" s="204">
        <f t="shared" si="65"/>
        <v>0</v>
      </c>
      <c r="K246" s="205"/>
      <c r="L246" s="36"/>
      <c r="M246" s="206" t="s">
        <v>1</v>
      </c>
      <c r="N246" s="207" t="s">
        <v>41</v>
      </c>
      <c r="O246" s="68"/>
      <c r="P246" s="208">
        <f t="shared" si="66"/>
        <v>0</v>
      </c>
      <c r="Q246" s="208">
        <v>1.6910000000000001E-2</v>
      </c>
      <c r="R246" s="208">
        <f t="shared" si="67"/>
        <v>1.2462670000000002</v>
      </c>
      <c r="S246" s="208">
        <v>0</v>
      </c>
      <c r="T246" s="209">
        <f t="shared" si="68"/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210" t="s">
        <v>251</v>
      </c>
      <c r="AT246" s="210" t="s">
        <v>173</v>
      </c>
      <c r="AU246" s="210" t="s">
        <v>86</v>
      </c>
      <c r="AY246" s="14" t="s">
        <v>169</v>
      </c>
      <c r="BE246" s="211">
        <f t="shared" si="69"/>
        <v>0</v>
      </c>
      <c r="BF246" s="211">
        <f t="shared" si="70"/>
        <v>0</v>
      </c>
      <c r="BG246" s="211">
        <f t="shared" si="71"/>
        <v>0</v>
      </c>
      <c r="BH246" s="211">
        <f t="shared" si="72"/>
        <v>0</v>
      </c>
      <c r="BI246" s="211">
        <f t="shared" si="73"/>
        <v>0</v>
      </c>
      <c r="BJ246" s="14" t="s">
        <v>84</v>
      </c>
      <c r="BK246" s="211">
        <f t="shared" si="74"/>
        <v>0</v>
      </c>
      <c r="BL246" s="14" t="s">
        <v>251</v>
      </c>
      <c r="BM246" s="210" t="s">
        <v>2294</v>
      </c>
    </row>
    <row r="247" spans="1:65" s="2" customFormat="1" ht="33" customHeight="1">
      <c r="A247" s="31"/>
      <c r="B247" s="32"/>
      <c r="C247" s="198" t="s">
        <v>1363</v>
      </c>
      <c r="D247" s="198" t="s">
        <v>173</v>
      </c>
      <c r="E247" s="199" t="s">
        <v>2295</v>
      </c>
      <c r="F247" s="200" t="s">
        <v>2296</v>
      </c>
      <c r="G247" s="201" t="s">
        <v>176</v>
      </c>
      <c r="H247" s="202">
        <v>4.93</v>
      </c>
      <c r="I247" s="203"/>
      <c r="J247" s="204">
        <f t="shared" si="65"/>
        <v>0</v>
      </c>
      <c r="K247" s="205"/>
      <c r="L247" s="36"/>
      <c r="M247" s="206" t="s">
        <v>1</v>
      </c>
      <c r="N247" s="207" t="s">
        <v>41</v>
      </c>
      <c r="O247" s="68"/>
      <c r="P247" s="208">
        <f t="shared" si="66"/>
        <v>0</v>
      </c>
      <c r="Q247" s="208">
        <v>1.6080000000000001E-2</v>
      </c>
      <c r="R247" s="208">
        <f t="shared" si="67"/>
        <v>7.9274399999999995E-2</v>
      </c>
      <c r="S247" s="208">
        <v>0</v>
      </c>
      <c r="T247" s="209">
        <f t="shared" si="68"/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210" t="s">
        <v>251</v>
      </c>
      <c r="AT247" s="210" t="s">
        <v>173</v>
      </c>
      <c r="AU247" s="210" t="s">
        <v>86</v>
      </c>
      <c r="AY247" s="14" t="s">
        <v>169</v>
      </c>
      <c r="BE247" s="211">
        <f t="shared" si="69"/>
        <v>0</v>
      </c>
      <c r="BF247" s="211">
        <f t="shared" si="70"/>
        <v>0</v>
      </c>
      <c r="BG247" s="211">
        <f t="shared" si="71"/>
        <v>0</v>
      </c>
      <c r="BH247" s="211">
        <f t="shared" si="72"/>
        <v>0</v>
      </c>
      <c r="BI247" s="211">
        <f t="shared" si="73"/>
        <v>0</v>
      </c>
      <c r="BJ247" s="14" t="s">
        <v>84</v>
      </c>
      <c r="BK247" s="211">
        <f t="shared" si="74"/>
        <v>0</v>
      </c>
      <c r="BL247" s="14" t="s">
        <v>251</v>
      </c>
      <c r="BM247" s="210" t="s">
        <v>2297</v>
      </c>
    </row>
    <row r="248" spans="1:65" s="2" customFormat="1" ht="16.5" customHeight="1">
      <c r="A248" s="31"/>
      <c r="B248" s="32"/>
      <c r="C248" s="198" t="s">
        <v>1813</v>
      </c>
      <c r="D248" s="198" t="s">
        <v>173</v>
      </c>
      <c r="E248" s="199" t="s">
        <v>1364</v>
      </c>
      <c r="F248" s="200" t="s">
        <v>1365</v>
      </c>
      <c r="G248" s="201" t="s">
        <v>176</v>
      </c>
      <c r="H248" s="202">
        <v>250.6</v>
      </c>
      <c r="I248" s="203"/>
      <c r="J248" s="204">
        <f t="shared" si="65"/>
        <v>0</v>
      </c>
      <c r="K248" s="205"/>
      <c r="L248" s="36"/>
      <c r="M248" s="206" t="s">
        <v>1</v>
      </c>
      <c r="N248" s="207" t="s">
        <v>41</v>
      </c>
      <c r="O248" s="68"/>
      <c r="P248" s="208">
        <f t="shared" si="66"/>
        <v>0</v>
      </c>
      <c r="Q248" s="208">
        <v>1E-4</v>
      </c>
      <c r="R248" s="208">
        <f t="shared" si="67"/>
        <v>2.5059999999999999E-2</v>
      </c>
      <c r="S248" s="208">
        <v>0</v>
      </c>
      <c r="T248" s="209">
        <f t="shared" si="68"/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210" t="s">
        <v>251</v>
      </c>
      <c r="AT248" s="210" t="s">
        <v>173</v>
      </c>
      <c r="AU248" s="210" t="s">
        <v>86</v>
      </c>
      <c r="AY248" s="14" t="s">
        <v>169</v>
      </c>
      <c r="BE248" s="211">
        <f t="shared" si="69"/>
        <v>0</v>
      </c>
      <c r="BF248" s="211">
        <f t="shared" si="70"/>
        <v>0</v>
      </c>
      <c r="BG248" s="211">
        <f t="shared" si="71"/>
        <v>0</v>
      </c>
      <c r="BH248" s="211">
        <f t="shared" si="72"/>
        <v>0</v>
      </c>
      <c r="BI248" s="211">
        <f t="shared" si="73"/>
        <v>0</v>
      </c>
      <c r="BJ248" s="14" t="s">
        <v>84</v>
      </c>
      <c r="BK248" s="211">
        <f t="shared" si="74"/>
        <v>0</v>
      </c>
      <c r="BL248" s="14" t="s">
        <v>251</v>
      </c>
      <c r="BM248" s="210" t="s">
        <v>2298</v>
      </c>
    </row>
    <row r="249" spans="1:65" s="2" customFormat="1" ht="16.5" customHeight="1">
      <c r="A249" s="31"/>
      <c r="B249" s="32"/>
      <c r="C249" s="198" t="s">
        <v>1772</v>
      </c>
      <c r="D249" s="198" t="s">
        <v>173</v>
      </c>
      <c r="E249" s="199" t="s">
        <v>1368</v>
      </c>
      <c r="F249" s="200" t="s">
        <v>1369</v>
      </c>
      <c r="G249" s="201" t="s">
        <v>176</v>
      </c>
      <c r="H249" s="202">
        <v>275.25</v>
      </c>
      <c r="I249" s="203"/>
      <c r="J249" s="204">
        <f t="shared" si="65"/>
        <v>0</v>
      </c>
      <c r="K249" s="205"/>
      <c r="L249" s="36"/>
      <c r="M249" s="206" t="s">
        <v>1</v>
      </c>
      <c r="N249" s="207" t="s">
        <v>41</v>
      </c>
      <c r="O249" s="68"/>
      <c r="P249" s="208">
        <f t="shared" si="66"/>
        <v>0</v>
      </c>
      <c r="Q249" s="208">
        <v>0</v>
      </c>
      <c r="R249" s="208">
        <f t="shared" si="67"/>
        <v>0</v>
      </c>
      <c r="S249" s="208">
        <v>0</v>
      </c>
      <c r="T249" s="209">
        <f t="shared" si="68"/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210" t="s">
        <v>251</v>
      </c>
      <c r="AT249" s="210" t="s">
        <v>173</v>
      </c>
      <c r="AU249" s="210" t="s">
        <v>86</v>
      </c>
      <c r="AY249" s="14" t="s">
        <v>169</v>
      </c>
      <c r="BE249" s="211">
        <f t="shared" si="69"/>
        <v>0</v>
      </c>
      <c r="BF249" s="211">
        <f t="shared" si="70"/>
        <v>0</v>
      </c>
      <c r="BG249" s="211">
        <f t="shared" si="71"/>
        <v>0</v>
      </c>
      <c r="BH249" s="211">
        <f t="shared" si="72"/>
        <v>0</v>
      </c>
      <c r="BI249" s="211">
        <f t="shared" si="73"/>
        <v>0</v>
      </c>
      <c r="BJ249" s="14" t="s">
        <v>84</v>
      </c>
      <c r="BK249" s="211">
        <f t="shared" si="74"/>
        <v>0</v>
      </c>
      <c r="BL249" s="14" t="s">
        <v>251</v>
      </c>
      <c r="BM249" s="210" t="s">
        <v>2299</v>
      </c>
    </row>
    <row r="250" spans="1:65" s="2" customFormat="1" ht="21.75" customHeight="1">
      <c r="A250" s="31"/>
      <c r="B250" s="32"/>
      <c r="C250" s="217" t="s">
        <v>1776</v>
      </c>
      <c r="D250" s="217" t="s">
        <v>922</v>
      </c>
      <c r="E250" s="218" t="s">
        <v>2300</v>
      </c>
      <c r="F250" s="219" t="s">
        <v>2301</v>
      </c>
      <c r="G250" s="220" t="s">
        <v>176</v>
      </c>
      <c r="H250" s="221">
        <v>302.77499999999998</v>
      </c>
      <c r="I250" s="222"/>
      <c r="J250" s="223">
        <f t="shared" si="65"/>
        <v>0</v>
      </c>
      <c r="K250" s="224"/>
      <c r="L250" s="225"/>
      <c r="M250" s="226" t="s">
        <v>1</v>
      </c>
      <c r="N250" s="227" t="s">
        <v>41</v>
      </c>
      <c r="O250" s="68"/>
      <c r="P250" s="208">
        <f t="shared" si="66"/>
        <v>0</v>
      </c>
      <c r="Q250" s="208">
        <v>1E-4</v>
      </c>
      <c r="R250" s="208">
        <f t="shared" si="67"/>
        <v>3.0277499999999999E-2</v>
      </c>
      <c r="S250" s="208">
        <v>0</v>
      </c>
      <c r="T250" s="209">
        <f t="shared" si="68"/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210" t="s">
        <v>259</v>
      </c>
      <c r="AT250" s="210" t="s">
        <v>922</v>
      </c>
      <c r="AU250" s="210" t="s">
        <v>86</v>
      </c>
      <c r="AY250" s="14" t="s">
        <v>169</v>
      </c>
      <c r="BE250" s="211">
        <f t="shared" si="69"/>
        <v>0</v>
      </c>
      <c r="BF250" s="211">
        <f t="shared" si="70"/>
        <v>0</v>
      </c>
      <c r="BG250" s="211">
        <f t="shared" si="71"/>
        <v>0</v>
      </c>
      <c r="BH250" s="211">
        <f t="shared" si="72"/>
        <v>0</v>
      </c>
      <c r="BI250" s="211">
        <f t="shared" si="73"/>
        <v>0</v>
      </c>
      <c r="BJ250" s="14" t="s">
        <v>84</v>
      </c>
      <c r="BK250" s="211">
        <f t="shared" si="74"/>
        <v>0</v>
      </c>
      <c r="BL250" s="14" t="s">
        <v>251</v>
      </c>
      <c r="BM250" s="210" t="s">
        <v>2302</v>
      </c>
    </row>
    <row r="251" spans="1:65" s="2" customFormat="1" ht="21.75" customHeight="1">
      <c r="A251" s="31"/>
      <c r="B251" s="32"/>
      <c r="C251" s="198" t="s">
        <v>1642</v>
      </c>
      <c r="D251" s="198" t="s">
        <v>173</v>
      </c>
      <c r="E251" s="199" t="s">
        <v>1384</v>
      </c>
      <c r="F251" s="200" t="s">
        <v>1385</v>
      </c>
      <c r="G251" s="201" t="s">
        <v>176</v>
      </c>
      <c r="H251" s="202">
        <v>147.4</v>
      </c>
      <c r="I251" s="203"/>
      <c r="J251" s="204">
        <f t="shared" si="65"/>
        <v>0</v>
      </c>
      <c r="K251" s="205"/>
      <c r="L251" s="36"/>
      <c r="M251" s="206" t="s">
        <v>1</v>
      </c>
      <c r="N251" s="207" t="s">
        <v>41</v>
      </c>
      <c r="O251" s="68"/>
      <c r="P251" s="208">
        <f t="shared" si="66"/>
        <v>0</v>
      </c>
      <c r="Q251" s="208">
        <v>0</v>
      </c>
      <c r="R251" s="208">
        <f t="shared" si="67"/>
        <v>0</v>
      </c>
      <c r="S251" s="208">
        <v>0</v>
      </c>
      <c r="T251" s="209">
        <f t="shared" si="68"/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210" t="s">
        <v>251</v>
      </c>
      <c r="AT251" s="210" t="s">
        <v>173</v>
      </c>
      <c r="AU251" s="210" t="s">
        <v>86</v>
      </c>
      <c r="AY251" s="14" t="s">
        <v>169</v>
      </c>
      <c r="BE251" s="211">
        <f t="shared" si="69"/>
        <v>0</v>
      </c>
      <c r="BF251" s="211">
        <f t="shared" si="70"/>
        <v>0</v>
      </c>
      <c r="BG251" s="211">
        <f t="shared" si="71"/>
        <v>0</v>
      </c>
      <c r="BH251" s="211">
        <f t="shared" si="72"/>
        <v>0</v>
      </c>
      <c r="BI251" s="211">
        <f t="shared" si="73"/>
        <v>0</v>
      </c>
      <c r="BJ251" s="14" t="s">
        <v>84</v>
      </c>
      <c r="BK251" s="211">
        <f t="shared" si="74"/>
        <v>0</v>
      </c>
      <c r="BL251" s="14" t="s">
        <v>251</v>
      </c>
      <c r="BM251" s="210" t="s">
        <v>2303</v>
      </c>
    </row>
    <row r="252" spans="1:65" s="2" customFormat="1" ht="33" customHeight="1">
      <c r="A252" s="31"/>
      <c r="B252" s="32"/>
      <c r="C252" s="217" t="s">
        <v>1764</v>
      </c>
      <c r="D252" s="217" t="s">
        <v>922</v>
      </c>
      <c r="E252" s="218" t="s">
        <v>2216</v>
      </c>
      <c r="F252" s="219" t="s">
        <v>2217</v>
      </c>
      <c r="G252" s="220" t="s">
        <v>176</v>
      </c>
      <c r="H252" s="221">
        <v>150.34800000000001</v>
      </c>
      <c r="I252" s="222"/>
      <c r="J252" s="223">
        <f t="shared" si="65"/>
        <v>0</v>
      </c>
      <c r="K252" s="224"/>
      <c r="L252" s="225"/>
      <c r="M252" s="226" t="s">
        <v>1</v>
      </c>
      <c r="N252" s="227" t="s">
        <v>41</v>
      </c>
      <c r="O252" s="68"/>
      <c r="P252" s="208">
        <f t="shared" si="66"/>
        <v>0</v>
      </c>
      <c r="Q252" s="208">
        <v>2.3E-3</v>
      </c>
      <c r="R252" s="208">
        <f t="shared" si="67"/>
        <v>0.34580040000000001</v>
      </c>
      <c r="S252" s="208">
        <v>0</v>
      </c>
      <c r="T252" s="209">
        <f t="shared" si="68"/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210" t="s">
        <v>259</v>
      </c>
      <c r="AT252" s="210" t="s">
        <v>922</v>
      </c>
      <c r="AU252" s="210" t="s">
        <v>86</v>
      </c>
      <c r="AY252" s="14" t="s">
        <v>169</v>
      </c>
      <c r="BE252" s="211">
        <f t="shared" si="69"/>
        <v>0</v>
      </c>
      <c r="BF252" s="211">
        <f t="shared" si="70"/>
        <v>0</v>
      </c>
      <c r="BG252" s="211">
        <f t="shared" si="71"/>
        <v>0</v>
      </c>
      <c r="BH252" s="211">
        <f t="shared" si="72"/>
        <v>0</v>
      </c>
      <c r="BI252" s="211">
        <f t="shared" si="73"/>
        <v>0</v>
      </c>
      <c r="BJ252" s="14" t="s">
        <v>84</v>
      </c>
      <c r="BK252" s="211">
        <f t="shared" si="74"/>
        <v>0</v>
      </c>
      <c r="BL252" s="14" t="s">
        <v>251</v>
      </c>
      <c r="BM252" s="210" t="s">
        <v>2304</v>
      </c>
    </row>
    <row r="253" spans="1:65" s="2" customFormat="1" ht="33" customHeight="1">
      <c r="A253" s="31"/>
      <c r="B253" s="32"/>
      <c r="C253" s="198" t="s">
        <v>1768</v>
      </c>
      <c r="D253" s="198" t="s">
        <v>173</v>
      </c>
      <c r="E253" s="199" t="s">
        <v>2305</v>
      </c>
      <c r="F253" s="200" t="s">
        <v>2306</v>
      </c>
      <c r="G253" s="201" t="s">
        <v>176</v>
      </c>
      <c r="H253" s="202">
        <v>73.7</v>
      </c>
      <c r="I253" s="203"/>
      <c r="J253" s="204">
        <f t="shared" si="65"/>
        <v>0</v>
      </c>
      <c r="K253" s="205"/>
      <c r="L253" s="36"/>
      <c r="M253" s="206" t="s">
        <v>1</v>
      </c>
      <c r="N253" s="207" t="s">
        <v>41</v>
      </c>
      <c r="O253" s="68"/>
      <c r="P253" s="208">
        <f t="shared" si="66"/>
        <v>0</v>
      </c>
      <c r="Q253" s="208">
        <v>2.6499999999999999E-2</v>
      </c>
      <c r="R253" s="208">
        <f t="shared" si="67"/>
        <v>1.95305</v>
      </c>
      <c r="S253" s="208">
        <v>0</v>
      </c>
      <c r="T253" s="209">
        <f t="shared" si="68"/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210" t="s">
        <v>251</v>
      </c>
      <c r="AT253" s="210" t="s">
        <v>173</v>
      </c>
      <c r="AU253" s="210" t="s">
        <v>86</v>
      </c>
      <c r="AY253" s="14" t="s">
        <v>169</v>
      </c>
      <c r="BE253" s="211">
        <f t="shared" si="69"/>
        <v>0</v>
      </c>
      <c r="BF253" s="211">
        <f t="shared" si="70"/>
        <v>0</v>
      </c>
      <c r="BG253" s="211">
        <f t="shared" si="71"/>
        <v>0</v>
      </c>
      <c r="BH253" s="211">
        <f t="shared" si="72"/>
        <v>0</v>
      </c>
      <c r="BI253" s="211">
        <f t="shared" si="73"/>
        <v>0</v>
      </c>
      <c r="BJ253" s="14" t="s">
        <v>84</v>
      </c>
      <c r="BK253" s="211">
        <f t="shared" si="74"/>
        <v>0</v>
      </c>
      <c r="BL253" s="14" t="s">
        <v>251</v>
      </c>
      <c r="BM253" s="210" t="s">
        <v>2307</v>
      </c>
    </row>
    <row r="254" spans="1:65" s="2" customFormat="1" ht="21.75" customHeight="1">
      <c r="A254" s="31"/>
      <c r="B254" s="32"/>
      <c r="C254" s="198" t="s">
        <v>1304</v>
      </c>
      <c r="D254" s="198" t="s">
        <v>173</v>
      </c>
      <c r="E254" s="199" t="s">
        <v>2308</v>
      </c>
      <c r="F254" s="200" t="s">
        <v>2309</v>
      </c>
      <c r="G254" s="201" t="s">
        <v>280</v>
      </c>
      <c r="H254" s="202">
        <v>1</v>
      </c>
      <c r="I254" s="203"/>
      <c r="J254" s="204">
        <f t="shared" si="65"/>
        <v>0</v>
      </c>
      <c r="K254" s="205"/>
      <c r="L254" s="36"/>
      <c r="M254" s="206" t="s">
        <v>1</v>
      </c>
      <c r="N254" s="207" t="s">
        <v>41</v>
      </c>
      <c r="O254" s="68"/>
      <c r="P254" s="208">
        <f t="shared" si="66"/>
        <v>0</v>
      </c>
      <c r="Q254" s="208">
        <v>6.9999999999999994E-5</v>
      </c>
      <c r="R254" s="208">
        <f t="shared" si="67"/>
        <v>6.9999999999999994E-5</v>
      </c>
      <c r="S254" s="208">
        <v>0</v>
      </c>
      <c r="T254" s="209">
        <f t="shared" si="68"/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210" t="s">
        <v>251</v>
      </c>
      <c r="AT254" s="210" t="s">
        <v>173</v>
      </c>
      <c r="AU254" s="210" t="s">
        <v>86</v>
      </c>
      <c r="AY254" s="14" t="s">
        <v>169</v>
      </c>
      <c r="BE254" s="211">
        <f t="shared" si="69"/>
        <v>0</v>
      </c>
      <c r="BF254" s="211">
        <f t="shared" si="70"/>
        <v>0</v>
      </c>
      <c r="BG254" s="211">
        <f t="shared" si="71"/>
        <v>0</v>
      </c>
      <c r="BH254" s="211">
        <f t="shared" si="72"/>
        <v>0</v>
      </c>
      <c r="BI254" s="211">
        <f t="shared" si="73"/>
        <v>0</v>
      </c>
      <c r="BJ254" s="14" t="s">
        <v>84</v>
      </c>
      <c r="BK254" s="211">
        <f t="shared" si="74"/>
        <v>0</v>
      </c>
      <c r="BL254" s="14" t="s">
        <v>251</v>
      </c>
      <c r="BM254" s="210" t="s">
        <v>2310</v>
      </c>
    </row>
    <row r="255" spans="1:65" s="2" customFormat="1" ht="21.75" customHeight="1">
      <c r="A255" s="31"/>
      <c r="B255" s="32"/>
      <c r="C255" s="217" t="s">
        <v>1308</v>
      </c>
      <c r="D255" s="217" t="s">
        <v>922</v>
      </c>
      <c r="E255" s="218" t="s">
        <v>2311</v>
      </c>
      <c r="F255" s="219" t="s">
        <v>2312</v>
      </c>
      <c r="G255" s="220" t="s">
        <v>280</v>
      </c>
      <c r="H255" s="221">
        <v>1</v>
      </c>
      <c r="I255" s="222"/>
      <c r="J255" s="223">
        <f t="shared" si="65"/>
        <v>0</v>
      </c>
      <c r="K255" s="224"/>
      <c r="L255" s="225"/>
      <c r="M255" s="226" t="s">
        <v>1</v>
      </c>
      <c r="N255" s="227" t="s">
        <v>41</v>
      </c>
      <c r="O255" s="68"/>
      <c r="P255" s="208">
        <f t="shared" si="66"/>
        <v>0</v>
      </c>
      <c r="Q255" s="208">
        <v>4.1999999999999997E-3</v>
      </c>
      <c r="R255" s="208">
        <f t="shared" si="67"/>
        <v>4.1999999999999997E-3</v>
      </c>
      <c r="S255" s="208">
        <v>0</v>
      </c>
      <c r="T255" s="209">
        <f t="shared" si="68"/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210" t="s">
        <v>259</v>
      </c>
      <c r="AT255" s="210" t="s">
        <v>922</v>
      </c>
      <c r="AU255" s="210" t="s">
        <v>86</v>
      </c>
      <c r="AY255" s="14" t="s">
        <v>169</v>
      </c>
      <c r="BE255" s="211">
        <f t="shared" si="69"/>
        <v>0</v>
      </c>
      <c r="BF255" s="211">
        <f t="shared" si="70"/>
        <v>0</v>
      </c>
      <c r="BG255" s="211">
        <f t="shared" si="71"/>
        <v>0</v>
      </c>
      <c r="BH255" s="211">
        <f t="shared" si="72"/>
        <v>0</v>
      </c>
      <c r="BI255" s="211">
        <f t="shared" si="73"/>
        <v>0</v>
      </c>
      <c r="BJ255" s="14" t="s">
        <v>84</v>
      </c>
      <c r="BK255" s="211">
        <f t="shared" si="74"/>
        <v>0</v>
      </c>
      <c r="BL255" s="14" t="s">
        <v>251</v>
      </c>
      <c r="BM255" s="210" t="s">
        <v>2313</v>
      </c>
    </row>
    <row r="256" spans="1:65" s="2" customFormat="1" ht="21.75" customHeight="1">
      <c r="A256" s="31"/>
      <c r="B256" s="32"/>
      <c r="C256" s="198" t="s">
        <v>1478</v>
      </c>
      <c r="D256" s="198" t="s">
        <v>173</v>
      </c>
      <c r="E256" s="199" t="s">
        <v>2314</v>
      </c>
      <c r="F256" s="200" t="s">
        <v>2315</v>
      </c>
      <c r="G256" s="201" t="s">
        <v>176</v>
      </c>
      <c r="H256" s="202">
        <v>40</v>
      </c>
      <c r="I256" s="203"/>
      <c r="J256" s="204">
        <f t="shared" si="65"/>
        <v>0</v>
      </c>
      <c r="K256" s="205"/>
      <c r="L256" s="36"/>
      <c r="M256" s="206" t="s">
        <v>1</v>
      </c>
      <c r="N256" s="207" t="s">
        <v>41</v>
      </c>
      <c r="O256" s="68"/>
      <c r="P256" s="208">
        <f t="shared" si="66"/>
        <v>0</v>
      </c>
      <c r="Q256" s="208">
        <v>2.4830000000000001E-2</v>
      </c>
      <c r="R256" s="208">
        <f t="shared" si="67"/>
        <v>0.99320000000000008</v>
      </c>
      <c r="S256" s="208">
        <v>0</v>
      </c>
      <c r="T256" s="209">
        <f t="shared" si="68"/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210" t="s">
        <v>251</v>
      </c>
      <c r="AT256" s="210" t="s">
        <v>173</v>
      </c>
      <c r="AU256" s="210" t="s">
        <v>86</v>
      </c>
      <c r="AY256" s="14" t="s">
        <v>169</v>
      </c>
      <c r="BE256" s="211">
        <f t="shared" si="69"/>
        <v>0</v>
      </c>
      <c r="BF256" s="211">
        <f t="shared" si="70"/>
        <v>0</v>
      </c>
      <c r="BG256" s="211">
        <f t="shared" si="71"/>
        <v>0</v>
      </c>
      <c r="BH256" s="211">
        <f t="shared" si="72"/>
        <v>0</v>
      </c>
      <c r="BI256" s="211">
        <f t="shared" si="73"/>
        <v>0</v>
      </c>
      <c r="BJ256" s="14" t="s">
        <v>84</v>
      </c>
      <c r="BK256" s="211">
        <f t="shared" si="74"/>
        <v>0</v>
      </c>
      <c r="BL256" s="14" t="s">
        <v>251</v>
      </c>
      <c r="BM256" s="210" t="s">
        <v>2316</v>
      </c>
    </row>
    <row r="257" spans="1:65" s="2" customFormat="1" ht="21.75" customHeight="1">
      <c r="A257" s="31"/>
      <c r="B257" s="32"/>
      <c r="C257" s="198" t="s">
        <v>1482</v>
      </c>
      <c r="D257" s="198" t="s">
        <v>173</v>
      </c>
      <c r="E257" s="199" t="s">
        <v>2317</v>
      </c>
      <c r="F257" s="200" t="s">
        <v>2318</v>
      </c>
      <c r="G257" s="201" t="s">
        <v>220</v>
      </c>
      <c r="H257" s="202">
        <v>20.39</v>
      </c>
      <c r="I257" s="203"/>
      <c r="J257" s="204">
        <f t="shared" si="65"/>
        <v>0</v>
      </c>
      <c r="K257" s="205"/>
      <c r="L257" s="36"/>
      <c r="M257" s="206" t="s">
        <v>1</v>
      </c>
      <c r="N257" s="207" t="s">
        <v>41</v>
      </c>
      <c r="O257" s="68"/>
      <c r="P257" s="208">
        <f t="shared" si="66"/>
        <v>0</v>
      </c>
      <c r="Q257" s="208">
        <v>0</v>
      </c>
      <c r="R257" s="208">
        <f t="shared" si="67"/>
        <v>0</v>
      </c>
      <c r="S257" s="208">
        <v>0</v>
      </c>
      <c r="T257" s="209">
        <f t="shared" si="68"/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210" t="s">
        <v>251</v>
      </c>
      <c r="AT257" s="210" t="s">
        <v>173</v>
      </c>
      <c r="AU257" s="210" t="s">
        <v>86</v>
      </c>
      <c r="AY257" s="14" t="s">
        <v>169</v>
      </c>
      <c r="BE257" s="211">
        <f t="shared" si="69"/>
        <v>0</v>
      </c>
      <c r="BF257" s="211">
        <f t="shared" si="70"/>
        <v>0</v>
      </c>
      <c r="BG257" s="211">
        <f t="shared" si="71"/>
        <v>0</v>
      </c>
      <c r="BH257" s="211">
        <f t="shared" si="72"/>
        <v>0</v>
      </c>
      <c r="BI257" s="211">
        <f t="shared" si="73"/>
        <v>0</v>
      </c>
      <c r="BJ257" s="14" t="s">
        <v>84</v>
      </c>
      <c r="BK257" s="211">
        <f t="shared" si="74"/>
        <v>0</v>
      </c>
      <c r="BL257" s="14" t="s">
        <v>251</v>
      </c>
      <c r="BM257" s="210" t="s">
        <v>2319</v>
      </c>
    </row>
    <row r="258" spans="1:65" s="12" customFormat="1" ht="22.9" customHeight="1">
      <c r="B258" s="182"/>
      <c r="C258" s="183"/>
      <c r="D258" s="184" t="s">
        <v>75</v>
      </c>
      <c r="E258" s="196" t="s">
        <v>2320</v>
      </c>
      <c r="F258" s="196" t="s">
        <v>2321</v>
      </c>
      <c r="G258" s="183"/>
      <c r="H258" s="183"/>
      <c r="I258" s="186"/>
      <c r="J258" s="197">
        <f>BK258</f>
        <v>0</v>
      </c>
      <c r="K258" s="183"/>
      <c r="L258" s="188"/>
      <c r="M258" s="189"/>
      <c r="N258" s="190"/>
      <c r="O258" s="190"/>
      <c r="P258" s="191">
        <f>SUM(P259:P261)</f>
        <v>0</v>
      </c>
      <c r="Q258" s="190"/>
      <c r="R258" s="191">
        <f>SUM(R259:R261)</f>
        <v>3.3306000000000002E-2</v>
      </c>
      <c r="S258" s="190"/>
      <c r="T258" s="192">
        <f>SUM(T259:T261)</f>
        <v>0</v>
      </c>
      <c r="AR258" s="193" t="s">
        <v>86</v>
      </c>
      <c r="AT258" s="194" t="s">
        <v>75</v>
      </c>
      <c r="AU258" s="194" t="s">
        <v>84</v>
      </c>
      <c r="AY258" s="193" t="s">
        <v>169</v>
      </c>
      <c r="BK258" s="195">
        <f>SUM(BK259:BK261)</f>
        <v>0</v>
      </c>
    </row>
    <row r="259" spans="1:65" s="2" customFormat="1" ht="33" customHeight="1">
      <c r="A259" s="31"/>
      <c r="B259" s="32"/>
      <c r="C259" s="198" t="s">
        <v>1784</v>
      </c>
      <c r="D259" s="198" t="s">
        <v>173</v>
      </c>
      <c r="E259" s="199" t="s">
        <v>2322</v>
      </c>
      <c r="F259" s="200" t="s">
        <v>2323</v>
      </c>
      <c r="G259" s="201" t="s">
        <v>176</v>
      </c>
      <c r="H259" s="202">
        <v>277.55</v>
      </c>
      <c r="I259" s="203"/>
      <c r="J259" s="204">
        <f>ROUND(I259*H259,2)</f>
        <v>0</v>
      </c>
      <c r="K259" s="205"/>
      <c r="L259" s="36"/>
      <c r="M259" s="206" t="s">
        <v>1</v>
      </c>
      <c r="N259" s="207" t="s">
        <v>41</v>
      </c>
      <c r="O259" s="68"/>
      <c r="P259" s="208">
        <f>O259*H259</f>
        <v>0</v>
      </c>
      <c r="Q259" s="208">
        <v>1.0000000000000001E-5</v>
      </c>
      <c r="R259" s="208">
        <f>Q259*H259</f>
        <v>2.7755000000000002E-3</v>
      </c>
      <c r="S259" s="208">
        <v>0</v>
      </c>
      <c r="T259" s="209">
        <f>S259*H259</f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210" t="s">
        <v>251</v>
      </c>
      <c r="AT259" s="210" t="s">
        <v>173</v>
      </c>
      <c r="AU259" s="210" t="s">
        <v>86</v>
      </c>
      <c r="AY259" s="14" t="s">
        <v>169</v>
      </c>
      <c r="BE259" s="211">
        <f>IF(N259="základní",J259,0)</f>
        <v>0</v>
      </c>
      <c r="BF259" s="211">
        <f>IF(N259="snížená",J259,0)</f>
        <v>0</v>
      </c>
      <c r="BG259" s="211">
        <f>IF(N259="zákl. přenesená",J259,0)</f>
        <v>0</v>
      </c>
      <c r="BH259" s="211">
        <f>IF(N259="sníž. přenesená",J259,0)</f>
        <v>0</v>
      </c>
      <c r="BI259" s="211">
        <f>IF(N259="nulová",J259,0)</f>
        <v>0</v>
      </c>
      <c r="BJ259" s="14" t="s">
        <v>84</v>
      </c>
      <c r="BK259" s="211">
        <f>ROUND(I259*H259,2)</f>
        <v>0</v>
      </c>
      <c r="BL259" s="14" t="s">
        <v>251</v>
      </c>
      <c r="BM259" s="210" t="s">
        <v>2324</v>
      </c>
    </row>
    <row r="260" spans="1:65" s="2" customFormat="1" ht="16.5" customHeight="1">
      <c r="A260" s="31"/>
      <c r="B260" s="32"/>
      <c r="C260" s="217" t="s">
        <v>1792</v>
      </c>
      <c r="D260" s="217" t="s">
        <v>922</v>
      </c>
      <c r="E260" s="218" t="s">
        <v>2325</v>
      </c>
      <c r="F260" s="219" t="s">
        <v>2326</v>
      </c>
      <c r="G260" s="220" t="s">
        <v>176</v>
      </c>
      <c r="H260" s="221">
        <v>305.30500000000001</v>
      </c>
      <c r="I260" s="222"/>
      <c r="J260" s="223">
        <f>ROUND(I260*H260,2)</f>
        <v>0</v>
      </c>
      <c r="K260" s="224"/>
      <c r="L260" s="225"/>
      <c r="M260" s="226" t="s">
        <v>1</v>
      </c>
      <c r="N260" s="227" t="s">
        <v>41</v>
      </c>
      <c r="O260" s="68"/>
      <c r="P260" s="208">
        <f>O260*H260</f>
        <v>0</v>
      </c>
      <c r="Q260" s="208">
        <v>1E-4</v>
      </c>
      <c r="R260" s="208">
        <f>Q260*H260</f>
        <v>3.0530500000000002E-2</v>
      </c>
      <c r="S260" s="208">
        <v>0</v>
      </c>
      <c r="T260" s="209">
        <f>S260*H260</f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210" t="s">
        <v>259</v>
      </c>
      <c r="AT260" s="210" t="s">
        <v>922</v>
      </c>
      <c r="AU260" s="210" t="s">
        <v>86</v>
      </c>
      <c r="AY260" s="14" t="s">
        <v>169</v>
      </c>
      <c r="BE260" s="211">
        <f>IF(N260="základní",J260,0)</f>
        <v>0</v>
      </c>
      <c r="BF260" s="211">
        <f>IF(N260="snížená",J260,0)</f>
        <v>0</v>
      </c>
      <c r="BG260" s="211">
        <f>IF(N260="zákl. přenesená",J260,0)</f>
        <v>0</v>
      </c>
      <c r="BH260" s="211">
        <f>IF(N260="sníž. přenesená",J260,0)</f>
        <v>0</v>
      </c>
      <c r="BI260" s="211">
        <f>IF(N260="nulová",J260,0)</f>
        <v>0</v>
      </c>
      <c r="BJ260" s="14" t="s">
        <v>84</v>
      </c>
      <c r="BK260" s="211">
        <f>ROUND(I260*H260,2)</f>
        <v>0</v>
      </c>
      <c r="BL260" s="14" t="s">
        <v>251</v>
      </c>
      <c r="BM260" s="210" t="s">
        <v>2327</v>
      </c>
    </row>
    <row r="261" spans="1:65" s="2" customFormat="1" ht="21.75" customHeight="1">
      <c r="A261" s="31"/>
      <c r="B261" s="32"/>
      <c r="C261" s="198" t="s">
        <v>1498</v>
      </c>
      <c r="D261" s="198" t="s">
        <v>173</v>
      </c>
      <c r="E261" s="199" t="s">
        <v>2328</v>
      </c>
      <c r="F261" s="200" t="s">
        <v>2329</v>
      </c>
      <c r="G261" s="201" t="s">
        <v>220</v>
      </c>
      <c r="H261" s="202">
        <v>3.3000000000000002E-2</v>
      </c>
      <c r="I261" s="203"/>
      <c r="J261" s="204">
        <f>ROUND(I261*H261,2)</f>
        <v>0</v>
      </c>
      <c r="K261" s="205"/>
      <c r="L261" s="36"/>
      <c r="M261" s="206" t="s">
        <v>1</v>
      </c>
      <c r="N261" s="207" t="s">
        <v>41</v>
      </c>
      <c r="O261" s="68"/>
      <c r="P261" s="208">
        <f>O261*H261</f>
        <v>0</v>
      </c>
      <c r="Q261" s="208">
        <v>0</v>
      </c>
      <c r="R261" s="208">
        <f>Q261*H261</f>
        <v>0</v>
      </c>
      <c r="S261" s="208">
        <v>0</v>
      </c>
      <c r="T261" s="209">
        <f>S261*H261</f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210" t="s">
        <v>251</v>
      </c>
      <c r="AT261" s="210" t="s">
        <v>173</v>
      </c>
      <c r="AU261" s="210" t="s">
        <v>86</v>
      </c>
      <c r="AY261" s="14" t="s">
        <v>169</v>
      </c>
      <c r="BE261" s="211">
        <f>IF(N261="základní",J261,0)</f>
        <v>0</v>
      </c>
      <c r="BF261" s="211">
        <f>IF(N261="snížená",J261,0)</f>
        <v>0</v>
      </c>
      <c r="BG261" s="211">
        <f>IF(N261="zákl. přenesená",J261,0)</f>
        <v>0</v>
      </c>
      <c r="BH261" s="211">
        <f>IF(N261="sníž. přenesená",J261,0)</f>
        <v>0</v>
      </c>
      <c r="BI261" s="211">
        <f>IF(N261="nulová",J261,0)</f>
        <v>0</v>
      </c>
      <c r="BJ261" s="14" t="s">
        <v>84</v>
      </c>
      <c r="BK261" s="211">
        <f>ROUND(I261*H261,2)</f>
        <v>0</v>
      </c>
      <c r="BL261" s="14" t="s">
        <v>251</v>
      </c>
      <c r="BM261" s="210" t="s">
        <v>2330</v>
      </c>
    </row>
    <row r="262" spans="1:65" s="12" customFormat="1" ht="22.9" customHeight="1">
      <c r="B262" s="182"/>
      <c r="C262" s="183"/>
      <c r="D262" s="184" t="s">
        <v>75</v>
      </c>
      <c r="E262" s="196" t="s">
        <v>510</v>
      </c>
      <c r="F262" s="196" t="s">
        <v>511</v>
      </c>
      <c r="G262" s="183"/>
      <c r="H262" s="183"/>
      <c r="I262" s="186"/>
      <c r="J262" s="197">
        <f>BK262</f>
        <v>0</v>
      </c>
      <c r="K262" s="183"/>
      <c r="L262" s="188"/>
      <c r="M262" s="189"/>
      <c r="N262" s="190"/>
      <c r="O262" s="190"/>
      <c r="P262" s="191">
        <f>SUM(P263:P280)</f>
        <v>0</v>
      </c>
      <c r="Q262" s="190"/>
      <c r="R262" s="191">
        <f>SUM(R263:R280)</f>
        <v>0.25037999999999999</v>
      </c>
      <c r="S262" s="190"/>
      <c r="T262" s="192">
        <f>SUM(T263:T280)</f>
        <v>0</v>
      </c>
      <c r="AR262" s="193" t="s">
        <v>86</v>
      </c>
      <c r="AT262" s="194" t="s">
        <v>75</v>
      </c>
      <c r="AU262" s="194" t="s">
        <v>84</v>
      </c>
      <c r="AY262" s="193" t="s">
        <v>169</v>
      </c>
      <c r="BK262" s="195">
        <f>SUM(BK263:BK280)</f>
        <v>0</v>
      </c>
    </row>
    <row r="263" spans="1:65" s="2" customFormat="1" ht="16.5" customHeight="1">
      <c r="A263" s="31"/>
      <c r="B263" s="32"/>
      <c r="C263" s="198" t="s">
        <v>444</v>
      </c>
      <c r="D263" s="198" t="s">
        <v>173</v>
      </c>
      <c r="E263" s="199" t="s">
        <v>1410</v>
      </c>
      <c r="F263" s="200" t="s">
        <v>1411</v>
      </c>
      <c r="G263" s="201" t="s">
        <v>275</v>
      </c>
      <c r="H263" s="202">
        <v>12.6</v>
      </c>
      <c r="I263" s="203"/>
      <c r="J263" s="204">
        <f t="shared" ref="J263:J280" si="75">ROUND(I263*H263,2)</f>
        <v>0</v>
      </c>
      <c r="K263" s="205"/>
      <c r="L263" s="36"/>
      <c r="M263" s="206" t="s">
        <v>1</v>
      </c>
      <c r="N263" s="207" t="s">
        <v>41</v>
      </c>
      <c r="O263" s="68"/>
      <c r="P263" s="208">
        <f t="shared" ref="P263:P280" si="76">O263*H263</f>
        <v>0</v>
      </c>
      <c r="Q263" s="208">
        <v>0</v>
      </c>
      <c r="R263" s="208">
        <f t="shared" ref="R263:R280" si="77">Q263*H263</f>
        <v>0</v>
      </c>
      <c r="S263" s="208">
        <v>0</v>
      </c>
      <c r="T263" s="209">
        <f t="shared" ref="T263:T280" si="78">S263*H263</f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210" t="s">
        <v>251</v>
      </c>
      <c r="AT263" s="210" t="s">
        <v>173</v>
      </c>
      <c r="AU263" s="210" t="s">
        <v>86</v>
      </c>
      <c r="AY263" s="14" t="s">
        <v>169</v>
      </c>
      <c r="BE263" s="211">
        <f t="shared" ref="BE263:BE280" si="79">IF(N263="základní",J263,0)</f>
        <v>0</v>
      </c>
      <c r="BF263" s="211">
        <f t="shared" ref="BF263:BF280" si="80">IF(N263="snížená",J263,0)</f>
        <v>0</v>
      </c>
      <c r="BG263" s="211">
        <f t="shared" ref="BG263:BG280" si="81">IF(N263="zákl. přenesená",J263,0)</f>
        <v>0</v>
      </c>
      <c r="BH263" s="211">
        <f t="shared" ref="BH263:BH280" si="82">IF(N263="sníž. přenesená",J263,0)</f>
        <v>0</v>
      </c>
      <c r="BI263" s="211">
        <f t="shared" ref="BI263:BI280" si="83">IF(N263="nulová",J263,0)</f>
        <v>0</v>
      </c>
      <c r="BJ263" s="14" t="s">
        <v>84</v>
      </c>
      <c r="BK263" s="211">
        <f t="shared" ref="BK263:BK280" si="84">ROUND(I263*H263,2)</f>
        <v>0</v>
      </c>
      <c r="BL263" s="14" t="s">
        <v>251</v>
      </c>
      <c r="BM263" s="210" t="s">
        <v>2331</v>
      </c>
    </row>
    <row r="264" spans="1:65" s="2" customFormat="1" ht="21.75" customHeight="1">
      <c r="A264" s="31"/>
      <c r="B264" s="32"/>
      <c r="C264" s="217" t="s">
        <v>457</v>
      </c>
      <c r="D264" s="217" t="s">
        <v>922</v>
      </c>
      <c r="E264" s="218" t="s">
        <v>1414</v>
      </c>
      <c r="F264" s="219" t="s">
        <v>1415</v>
      </c>
      <c r="G264" s="220" t="s">
        <v>275</v>
      </c>
      <c r="H264" s="221">
        <v>12.6</v>
      </c>
      <c r="I264" s="222"/>
      <c r="J264" s="223">
        <f t="shared" si="75"/>
        <v>0</v>
      </c>
      <c r="K264" s="224"/>
      <c r="L264" s="225"/>
      <c r="M264" s="226" t="s">
        <v>1</v>
      </c>
      <c r="N264" s="227" t="s">
        <v>41</v>
      </c>
      <c r="O264" s="68"/>
      <c r="P264" s="208">
        <f t="shared" si="76"/>
        <v>0</v>
      </c>
      <c r="Q264" s="208">
        <v>0</v>
      </c>
      <c r="R264" s="208">
        <f t="shared" si="77"/>
        <v>0</v>
      </c>
      <c r="S264" s="208">
        <v>0</v>
      </c>
      <c r="T264" s="209">
        <f t="shared" si="78"/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210" t="s">
        <v>259</v>
      </c>
      <c r="AT264" s="210" t="s">
        <v>922</v>
      </c>
      <c r="AU264" s="210" t="s">
        <v>86</v>
      </c>
      <c r="AY264" s="14" t="s">
        <v>169</v>
      </c>
      <c r="BE264" s="211">
        <f t="shared" si="79"/>
        <v>0</v>
      </c>
      <c r="BF264" s="211">
        <f t="shared" si="80"/>
        <v>0</v>
      </c>
      <c r="BG264" s="211">
        <f t="shared" si="81"/>
        <v>0</v>
      </c>
      <c r="BH264" s="211">
        <f t="shared" si="82"/>
        <v>0</v>
      </c>
      <c r="BI264" s="211">
        <f t="shared" si="83"/>
        <v>0</v>
      </c>
      <c r="BJ264" s="14" t="s">
        <v>84</v>
      </c>
      <c r="BK264" s="211">
        <f t="shared" si="84"/>
        <v>0</v>
      </c>
      <c r="BL264" s="14" t="s">
        <v>251</v>
      </c>
      <c r="BM264" s="210" t="s">
        <v>2332</v>
      </c>
    </row>
    <row r="265" spans="1:65" s="2" customFormat="1" ht="21.75" customHeight="1">
      <c r="A265" s="31"/>
      <c r="B265" s="32"/>
      <c r="C265" s="198" t="s">
        <v>84</v>
      </c>
      <c r="D265" s="198" t="s">
        <v>173</v>
      </c>
      <c r="E265" s="199" t="s">
        <v>1417</v>
      </c>
      <c r="F265" s="200" t="s">
        <v>1418</v>
      </c>
      <c r="G265" s="201" t="s">
        <v>275</v>
      </c>
      <c r="H265" s="202">
        <v>52</v>
      </c>
      <c r="I265" s="203"/>
      <c r="J265" s="204">
        <f t="shared" si="75"/>
        <v>0</v>
      </c>
      <c r="K265" s="205"/>
      <c r="L265" s="36"/>
      <c r="M265" s="206" t="s">
        <v>1</v>
      </c>
      <c r="N265" s="207" t="s">
        <v>41</v>
      </c>
      <c r="O265" s="68"/>
      <c r="P265" s="208">
        <f t="shared" si="76"/>
        <v>0</v>
      </c>
      <c r="Q265" s="208">
        <v>2.7E-4</v>
      </c>
      <c r="R265" s="208">
        <f t="shared" si="77"/>
        <v>1.404E-2</v>
      </c>
      <c r="S265" s="208">
        <v>0</v>
      </c>
      <c r="T265" s="209">
        <f t="shared" si="78"/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210" t="s">
        <v>251</v>
      </c>
      <c r="AT265" s="210" t="s">
        <v>173</v>
      </c>
      <c r="AU265" s="210" t="s">
        <v>86</v>
      </c>
      <c r="AY265" s="14" t="s">
        <v>169</v>
      </c>
      <c r="BE265" s="211">
        <f t="shared" si="79"/>
        <v>0</v>
      </c>
      <c r="BF265" s="211">
        <f t="shared" si="80"/>
        <v>0</v>
      </c>
      <c r="BG265" s="211">
        <f t="shared" si="81"/>
        <v>0</v>
      </c>
      <c r="BH265" s="211">
        <f t="shared" si="82"/>
        <v>0</v>
      </c>
      <c r="BI265" s="211">
        <f t="shared" si="83"/>
        <v>0</v>
      </c>
      <c r="BJ265" s="14" t="s">
        <v>84</v>
      </c>
      <c r="BK265" s="211">
        <f t="shared" si="84"/>
        <v>0</v>
      </c>
      <c r="BL265" s="14" t="s">
        <v>251</v>
      </c>
      <c r="BM265" s="210" t="s">
        <v>2333</v>
      </c>
    </row>
    <row r="266" spans="1:65" s="2" customFormat="1" ht="33" customHeight="1">
      <c r="A266" s="31"/>
      <c r="B266" s="32"/>
      <c r="C266" s="217" t="s">
        <v>222</v>
      </c>
      <c r="D266" s="217" t="s">
        <v>922</v>
      </c>
      <c r="E266" s="218" t="s">
        <v>1429</v>
      </c>
      <c r="F266" s="219" t="s">
        <v>1430</v>
      </c>
      <c r="G266" s="220" t="s">
        <v>176</v>
      </c>
      <c r="H266" s="221">
        <v>5</v>
      </c>
      <c r="I266" s="222"/>
      <c r="J266" s="223">
        <f t="shared" si="75"/>
        <v>0</v>
      </c>
      <c r="K266" s="224"/>
      <c r="L266" s="225"/>
      <c r="M266" s="226" t="s">
        <v>1</v>
      </c>
      <c r="N266" s="227" t="s">
        <v>41</v>
      </c>
      <c r="O266" s="68"/>
      <c r="P266" s="208">
        <f t="shared" si="76"/>
        <v>0</v>
      </c>
      <c r="Q266" s="208">
        <v>3.3329999999999999E-2</v>
      </c>
      <c r="R266" s="208">
        <f t="shared" si="77"/>
        <v>0.16664999999999999</v>
      </c>
      <c r="S266" s="208">
        <v>0</v>
      </c>
      <c r="T266" s="209">
        <f t="shared" si="78"/>
        <v>0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210" t="s">
        <v>259</v>
      </c>
      <c r="AT266" s="210" t="s">
        <v>922</v>
      </c>
      <c r="AU266" s="210" t="s">
        <v>86</v>
      </c>
      <c r="AY266" s="14" t="s">
        <v>169</v>
      </c>
      <c r="BE266" s="211">
        <f t="shared" si="79"/>
        <v>0</v>
      </c>
      <c r="BF266" s="211">
        <f t="shared" si="80"/>
        <v>0</v>
      </c>
      <c r="BG266" s="211">
        <f t="shared" si="81"/>
        <v>0</v>
      </c>
      <c r="BH266" s="211">
        <f t="shared" si="82"/>
        <v>0</v>
      </c>
      <c r="BI266" s="211">
        <f t="shared" si="83"/>
        <v>0</v>
      </c>
      <c r="BJ266" s="14" t="s">
        <v>84</v>
      </c>
      <c r="BK266" s="211">
        <f t="shared" si="84"/>
        <v>0</v>
      </c>
      <c r="BL266" s="14" t="s">
        <v>251</v>
      </c>
      <c r="BM266" s="210" t="s">
        <v>2334</v>
      </c>
    </row>
    <row r="267" spans="1:65" s="2" customFormat="1" ht="33" customHeight="1">
      <c r="A267" s="31"/>
      <c r="B267" s="32"/>
      <c r="C267" s="217" t="s">
        <v>226</v>
      </c>
      <c r="D267" s="217" t="s">
        <v>922</v>
      </c>
      <c r="E267" s="218" t="s">
        <v>1432</v>
      </c>
      <c r="F267" s="219" t="s">
        <v>1433</v>
      </c>
      <c r="G267" s="220" t="s">
        <v>176</v>
      </c>
      <c r="H267" s="221">
        <v>1</v>
      </c>
      <c r="I267" s="222"/>
      <c r="J267" s="223">
        <f t="shared" si="75"/>
        <v>0</v>
      </c>
      <c r="K267" s="224"/>
      <c r="L267" s="225"/>
      <c r="M267" s="226" t="s">
        <v>1</v>
      </c>
      <c r="N267" s="227" t="s">
        <v>41</v>
      </c>
      <c r="O267" s="68"/>
      <c r="P267" s="208">
        <f t="shared" si="76"/>
        <v>0</v>
      </c>
      <c r="Q267" s="208">
        <v>3.3329999999999999E-2</v>
      </c>
      <c r="R267" s="208">
        <f t="shared" si="77"/>
        <v>3.3329999999999999E-2</v>
      </c>
      <c r="S267" s="208">
        <v>0</v>
      </c>
      <c r="T267" s="209">
        <f t="shared" si="78"/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210" t="s">
        <v>259</v>
      </c>
      <c r="AT267" s="210" t="s">
        <v>922</v>
      </c>
      <c r="AU267" s="210" t="s">
        <v>86</v>
      </c>
      <c r="AY267" s="14" t="s">
        <v>169</v>
      </c>
      <c r="BE267" s="211">
        <f t="shared" si="79"/>
        <v>0</v>
      </c>
      <c r="BF267" s="211">
        <f t="shared" si="80"/>
        <v>0</v>
      </c>
      <c r="BG267" s="211">
        <f t="shared" si="81"/>
        <v>0</v>
      </c>
      <c r="BH267" s="211">
        <f t="shared" si="82"/>
        <v>0</v>
      </c>
      <c r="BI267" s="211">
        <f t="shared" si="83"/>
        <v>0</v>
      </c>
      <c r="BJ267" s="14" t="s">
        <v>84</v>
      </c>
      <c r="BK267" s="211">
        <f t="shared" si="84"/>
        <v>0</v>
      </c>
      <c r="BL267" s="14" t="s">
        <v>251</v>
      </c>
      <c r="BM267" s="210" t="s">
        <v>2335</v>
      </c>
    </row>
    <row r="268" spans="1:65" s="2" customFormat="1" ht="21.75" customHeight="1">
      <c r="A268" s="31"/>
      <c r="B268" s="32"/>
      <c r="C268" s="198" t="s">
        <v>342</v>
      </c>
      <c r="D268" s="198" t="s">
        <v>173</v>
      </c>
      <c r="E268" s="199" t="s">
        <v>1435</v>
      </c>
      <c r="F268" s="200" t="s">
        <v>1436</v>
      </c>
      <c r="G268" s="201" t="s">
        <v>275</v>
      </c>
      <c r="H268" s="202">
        <v>52</v>
      </c>
      <c r="I268" s="203"/>
      <c r="J268" s="204">
        <f t="shared" si="75"/>
        <v>0</v>
      </c>
      <c r="K268" s="205"/>
      <c r="L268" s="36"/>
      <c r="M268" s="206" t="s">
        <v>1</v>
      </c>
      <c r="N268" s="207" t="s">
        <v>41</v>
      </c>
      <c r="O268" s="68"/>
      <c r="P268" s="208">
        <f t="shared" si="76"/>
        <v>0</v>
      </c>
      <c r="Q268" s="208">
        <v>2.7E-4</v>
      </c>
      <c r="R268" s="208">
        <f t="shared" si="77"/>
        <v>1.404E-2</v>
      </c>
      <c r="S268" s="208">
        <v>0</v>
      </c>
      <c r="T268" s="209">
        <f t="shared" si="78"/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210" t="s">
        <v>251</v>
      </c>
      <c r="AT268" s="210" t="s">
        <v>173</v>
      </c>
      <c r="AU268" s="210" t="s">
        <v>86</v>
      </c>
      <c r="AY268" s="14" t="s">
        <v>169</v>
      </c>
      <c r="BE268" s="211">
        <f t="shared" si="79"/>
        <v>0</v>
      </c>
      <c r="BF268" s="211">
        <f t="shared" si="80"/>
        <v>0</v>
      </c>
      <c r="BG268" s="211">
        <f t="shared" si="81"/>
        <v>0</v>
      </c>
      <c r="BH268" s="211">
        <f t="shared" si="82"/>
        <v>0</v>
      </c>
      <c r="BI268" s="211">
        <f t="shared" si="83"/>
        <v>0</v>
      </c>
      <c r="BJ268" s="14" t="s">
        <v>84</v>
      </c>
      <c r="BK268" s="211">
        <f t="shared" si="84"/>
        <v>0</v>
      </c>
      <c r="BL268" s="14" t="s">
        <v>251</v>
      </c>
      <c r="BM268" s="210" t="s">
        <v>2336</v>
      </c>
    </row>
    <row r="269" spans="1:65" s="2" customFormat="1" ht="21.75" customHeight="1">
      <c r="A269" s="31"/>
      <c r="B269" s="32"/>
      <c r="C269" s="198" t="s">
        <v>475</v>
      </c>
      <c r="D269" s="198" t="s">
        <v>173</v>
      </c>
      <c r="E269" s="199" t="s">
        <v>1991</v>
      </c>
      <c r="F269" s="200" t="s">
        <v>1992</v>
      </c>
      <c r="G269" s="201" t="s">
        <v>280</v>
      </c>
      <c r="H269" s="202">
        <v>6</v>
      </c>
      <c r="I269" s="203"/>
      <c r="J269" s="204">
        <f t="shared" si="75"/>
        <v>0</v>
      </c>
      <c r="K269" s="205"/>
      <c r="L269" s="36"/>
      <c r="M269" s="206" t="s">
        <v>1</v>
      </c>
      <c r="N269" s="207" t="s">
        <v>41</v>
      </c>
      <c r="O269" s="68"/>
      <c r="P269" s="208">
        <f t="shared" si="76"/>
        <v>0</v>
      </c>
      <c r="Q269" s="208">
        <v>0</v>
      </c>
      <c r="R269" s="208">
        <f t="shared" si="77"/>
        <v>0</v>
      </c>
      <c r="S269" s="208">
        <v>0</v>
      </c>
      <c r="T269" s="209">
        <f t="shared" si="78"/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210" t="s">
        <v>251</v>
      </c>
      <c r="AT269" s="210" t="s">
        <v>173</v>
      </c>
      <c r="AU269" s="210" t="s">
        <v>86</v>
      </c>
      <c r="AY269" s="14" t="s">
        <v>169</v>
      </c>
      <c r="BE269" s="211">
        <f t="shared" si="79"/>
        <v>0</v>
      </c>
      <c r="BF269" s="211">
        <f t="shared" si="80"/>
        <v>0</v>
      </c>
      <c r="BG269" s="211">
        <f t="shared" si="81"/>
        <v>0</v>
      </c>
      <c r="BH269" s="211">
        <f t="shared" si="82"/>
        <v>0</v>
      </c>
      <c r="BI269" s="211">
        <f t="shared" si="83"/>
        <v>0</v>
      </c>
      <c r="BJ269" s="14" t="s">
        <v>84</v>
      </c>
      <c r="BK269" s="211">
        <f t="shared" si="84"/>
        <v>0</v>
      </c>
      <c r="BL269" s="14" t="s">
        <v>251</v>
      </c>
      <c r="BM269" s="210" t="s">
        <v>2337</v>
      </c>
    </row>
    <row r="270" spans="1:65" s="2" customFormat="1" ht="21.75" customHeight="1">
      <c r="A270" s="31"/>
      <c r="B270" s="32"/>
      <c r="C270" s="217" t="s">
        <v>433</v>
      </c>
      <c r="D270" s="217" t="s">
        <v>922</v>
      </c>
      <c r="E270" s="218" t="s">
        <v>2338</v>
      </c>
      <c r="F270" s="219" t="s">
        <v>2339</v>
      </c>
      <c r="G270" s="220" t="s">
        <v>275</v>
      </c>
      <c r="H270" s="221">
        <v>1.2</v>
      </c>
      <c r="I270" s="222"/>
      <c r="J270" s="223">
        <f t="shared" si="75"/>
        <v>0</v>
      </c>
      <c r="K270" s="224"/>
      <c r="L270" s="225"/>
      <c r="M270" s="226" t="s">
        <v>1</v>
      </c>
      <c r="N270" s="227" t="s">
        <v>41</v>
      </c>
      <c r="O270" s="68"/>
      <c r="P270" s="208">
        <f t="shared" si="76"/>
        <v>0</v>
      </c>
      <c r="Q270" s="208">
        <v>3.0000000000000001E-3</v>
      </c>
      <c r="R270" s="208">
        <f t="shared" si="77"/>
        <v>3.5999999999999999E-3</v>
      </c>
      <c r="S270" s="208">
        <v>0</v>
      </c>
      <c r="T270" s="209">
        <f t="shared" si="78"/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210" t="s">
        <v>259</v>
      </c>
      <c r="AT270" s="210" t="s">
        <v>922</v>
      </c>
      <c r="AU270" s="210" t="s">
        <v>86</v>
      </c>
      <c r="AY270" s="14" t="s">
        <v>169</v>
      </c>
      <c r="BE270" s="211">
        <f t="shared" si="79"/>
        <v>0</v>
      </c>
      <c r="BF270" s="211">
        <f t="shared" si="80"/>
        <v>0</v>
      </c>
      <c r="BG270" s="211">
        <f t="shared" si="81"/>
        <v>0</v>
      </c>
      <c r="BH270" s="211">
        <f t="shared" si="82"/>
        <v>0</v>
      </c>
      <c r="BI270" s="211">
        <f t="shared" si="83"/>
        <v>0</v>
      </c>
      <c r="BJ270" s="14" t="s">
        <v>84</v>
      </c>
      <c r="BK270" s="211">
        <f t="shared" si="84"/>
        <v>0</v>
      </c>
      <c r="BL270" s="14" t="s">
        <v>251</v>
      </c>
      <c r="BM270" s="210" t="s">
        <v>2340</v>
      </c>
    </row>
    <row r="271" spans="1:65" s="2" customFormat="1" ht="33" customHeight="1">
      <c r="A271" s="31"/>
      <c r="B271" s="32"/>
      <c r="C271" s="217" t="s">
        <v>506</v>
      </c>
      <c r="D271" s="217" t="s">
        <v>922</v>
      </c>
      <c r="E271" s="218" t="s">
        <v>1994</v>
      </c>
      <c r="F271" s="219" t="s">
        <v>1995</v>
      </c>
      <c r="G271" s="220" t="s">
        <v>275</v>
      </c>
      <c r="H271" s="221">
        <v>6</v>
      </c>
      <c r="I271" s="222"/>
      <c r="J271" s="223">
        <f t="shared" si="75"/>
        <v>0</v>
      </c>
      <c r="K271" s="224"/>
      <c r="L271" s="225"/>
      <c r="M271" s="226" t="s">
        <v>1</v>
      </c>
      <c r="N271" s="227" t="s">
        <v>41</v>
      </c>
      <c r="O271" s="68"/>
      <c r="P271" s="208">
        <f t="shared" si="76"/>
        <v>0</v>
      </c>
      <c r="Q271" s="208">
        <v>3.0000000000000001E-3</v>
      </c>
      <c r="R271" s="208">
        <f t="shared" si="77"/>
        <v>1.8000000000000002E-2</v>
      </c>
      <c r="S271" s="208">
        <v>0</v>
      </c>
      <c r="T271" s="209">
        <f t="shared" si="78"/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210" t="s">
        <v>259</v>
      </c>
      <c r="AT271" s="210" t="s">
        <v>922</v>
      </c>
      <c r="AU271" s="210" t="s">
        <v>86</v>
      </c>
      <c r="AY271" s="14" t="s">
        <v>169</v>
      </c>
      <c r="BE271" s="211">
        <f t="shared" si="79"/>
        <v>0</v>
      </c>
      <c r="BF271" s="211">
        <f t="shared" si="80"/>
        <v>0</v>
      </c>
      <c r="BG271" s="211">
        <f t="shared" si="81"/>
        <v>0</v>
      </c>
      <c r="BH271" s="211">
        <f t="shared" si="82"/>
        <v>0</v>
      </c>
      <c r="BI271" s="211">
        <f t="shared" si="83"/>
        <v>0</v>
      </c>
      <c r="BJ271" s="14" t="s">
        <v>84</v>
      </c>
      <c r="BK271" s="211">
        <f t="shared" si="84"/>
        <v>0</v>
      </c>
      <c r="BL271" s="14" t="s">
        <v>251</v>
      </c>
      <c r="BM271" s="210" t="s">
        <v>2341</v>
      </c>
    </row>
    <row r="272" spans="1:65" s="2" customFormat="1" ht="21.75" customHeight="1">
      <c r="A272" s="31"/>
      <c r="B272" s="32"/>
      <c r="C272" s="217" t="s">
        <v>528</v>
      </c>
      <c r="D272" s="217" t="s">
        <v>922</v>
      </c>
      <c r="E272" s="218" t="s">
        <v>2000</v>
      </c>
      <c r="F272" s="219" t="s">
        <v>2001</v>
      </c>
      <c r="G272" s="220" t="s">
        <v>280</v>
      </c>
      <c r="H272" s="221">
        <v>12</v>
      </c>
      <c r="I272" s="222"/>
      <c r="J272" s="223">
        <f t="shared" si="75"/>
        <v>0</v>
      </c>
      <c r="K272" s="224"/>
      <c r="L272" s="225"/>
      <c r="M272" s="226" t="s">
        <v>1</v>
      </c>
      <c r="N272" s="227" t="s">
        <v>41</v>
      </c>
      <c r="O272" s="68"/>
      <c r="P272" s="208">
        <f t="shared" si="76"/>
        <v>0</v>
      </c>
      <c r="Q272" s="208">
        <v>6.0000000000000002E-5</v>
      </c>
      <c r="R272" s="208">
        <f t="shared" si="77"/>
        <v>7.2000000000000005E-4</v>
      </c>
      <c r="S272" s="208">
        <v>0</v>
      </c>
      <c r="T272" s="209">
        <f t="shared" si="78"/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210" t="s">
        <v>259</v>
      </c>
      <c r="AT272" s="210" t="s">
        <v>922</v>
      </c>
      <c r="AU272" s="210" t="s">
        <v>86</v>
      </c>
      <c r="AY272" s="14" t="s">
        <v>169</v>
      </c>
      <c r="BE272" s="211">
        <f t="shared" si="79"/>
        <v>0</v>
      </c>
      <c r="BF272" s="211">
        <f t="shared" si="80"/>
        <v>0</v>
      </c>
      <c r="BG272" s="211">
        <f t="shared" si="81"/>
        <v>0</v>
      </c>
      <c r="BH272" s="211">
        <f t="shared" si="82"/>
        <v>0</v>
      </c>
      <c r="BI272" s="211">
        <f t="shared" si="83"/>
        <v>0</v>
      </c>
      <c r="BJ272" s="14" t="s">
        <v>84</v>
      </c>
      <c r="BK272" s="211">
        <f t="shared" si="84"/>
        <v>0</v>
      </c>
      <c r="BL272" s="14" t="s">
        <v>251</v>
      </c>
      <c r="BM272" s="210" t="s">
        <v>2342</v>
      </c>
    </row>
    <row r="273" spans="1:65" s="2" customFormat="1" ht="33" customHeight="1">
      <c r="A273" s="31"/>
      <c r="B273" s="32"/>
      <c r="C273" s="198" t="s">
        <v>392</v>
      </c>
      <c r="D273" s="198" t="s">
        <v>173</v>
      </c>
      <c r="E273" s="199" t="s">
        <v>2003</v>
      </c>
      <c r="F273" s="200" t="s">
        <v>2343</v>
      </c>
      <c r="G273" s="201" t="s">
        <v>526</v>
      </c>
      <c r="H273" s="202">
        <v>1</v>
      </c>
      <c r="I273" s="203"/>
      <c r="J273" s="204">
        <f t="shared" si="75"/>
        <v>0</v>
      </c>
      <c r="K273" s="205"/>
      <c r="L273" s="36"/>
      <c r="M273" s="206" t="s">
        <v>1</v>
      </c>
      <c r="N273" s="207" t="s">
        <v>41</v>
      </c>
      <c r="O273" s="68"/>
      <c r="P273" s="208">
        <f t="shared" si="76"/>
        <v>0</v>
      </c>
      <c r="Q273" s="208">
        <v>0</v>
      </c>
      <c r="R273" s="208">
        <f t="shared" si="77"/>
        <v>0</v>
      </c>
      <c r="S273" s="208">
        <v>0</v>
      </c>
      <c r="T273" s="209">
        <f t="shared" si="78"/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210" t="s">
        <v>251</v>
      </c>
      <c r="AT273" s="210" t="s">
        <v>173</v>
      </c>
      <c r="AU273" s="210" t="s">
        <v>86</v>
      </c>
      <c r="AY273" s="14" t="s">
        <v>169</v>
      </c>
      <c r="BE273" s="211">
        <f t="shared" si="79"/>
        <v>0</v>
      </c>
      <c r="BF273" s="211">
        <f t="shared" si="80"/>
        <v>0</v>
      </c>
      <c r="BG273" s="211">
        <f t="shared" si="81"/>
        <v>0</v>
      </c>
      <c r="BH273" s="211">
        <f t="shared" si="82"/>
        <v>0</v>
      </c>
      <c r="BI273" s="211">
        <f t="shared" si="83"/>
        <v>0</v>
      </c>
      <c r="BJ273" s="14" t="s">
        <v>84</v>
      </c>
      <c r="BK273" s="211">
        <f t="shared" si="84"/>
        <v>0</v>
      </c>
      <c r="BL273" s="14" t="s">
        <v>251</v>
      </c>
      <c r="BM273" s="210" t="s">
        <v>2344</v>
      </c>
    </row>
    <row r="274" spans="1:65" s="2" customFormat="1" ht="21.75" customHeight="1">
      <c r="A274" s="31"/>
      <c r="B274" s="32"/>
      <c r="C274" s="198" t="s">
        <v>396</v>
      </c>
      <c r="D274" s="198" t="s">
        <v>173</v>
      </c>
      <c r="E274" s="199" t="s">
        <v>2006</v>
      </c>
      <c r="F274" s="200" t="s">
        <v>2345</v>
      </c>
      <c r="G274" s="201" t="s">
        <v>526</v>
      </c>
      <c r="H274" s="202">
        <v>1</v>
      </c>
      <c r="I274" s="203"/>
      <c r="J274" s="204">
        <f t="shared" si="75"/>
        <v>0</v>
      </c>
      <c r="K274" s="205"/>
      <c r="L274" s="36"/>
      <c r="M274" s="206" t="s">
        <v>1</v>
      </c>
      <c r="N274" s="207" t="s">
        <v>41</v>
      </c>
      <c r="O274" s="68"/>
      <c r="P274" s="208">
        <f t="shared" si="76"/>
        <v>0</v>
      </c>
      <c r="Q274" s="208">
        <v>0</v>
      </c>
      <c r="R274" s="208">
        <f t="shared" si="77"/>
        <v>0</v>
      </c>
      <c r="S274" s="208">
        <v>0</v>
      </c>
      <c r="T274" s="209">
        <f t="shared" si="78"/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210" t="s">
        <v>251</v>
      </c>
      <c r="AT274" s="210" t="s">
        <v>173</v>
      </c>
      <c r="AU274" s="210" t="s">
        <v>86</v>
      </c>
      <c r="AY274" s="14" t="s">
        <v>169</v>
      </c>
      <c r="BE274" s="211">
        <f t="shared" si="79"/>
        <v>0</v>
      </c>
      <c r="BF274" s="211">
        <f t="shared" si="80"/>
        <v>0</v>
      </c>
      <c r="BG274" s="211">
        <f t="shared" si="81"/>
        <v>0</v>
      </c>
      <c r="BH274" s="211">
        <f t="shared" si="82"/>
        <v>0</v>
      </c>
      <c r="BI274" s="211">
        <f t="shared" si="83"/>
        <v>0</v>
      </c>
      <c r="BJ274" s="14" t="s">
        <v>84</v>
      </c>
      <c r="BK274" s="211">
        <f t="shared" si="84"/>
        <v>0</v>
      </c>
      <c r="BL274" s="14" t="s">
        <v>251</v>
      </c>
      <c r="BM274" s="210" t="s">
        <v>2346</v>
      </c>
    </row>
    <row r="275" spans="1:65" s="2" customFormat="1" ht="21.75" customHeight="1">
      <c r="A275" s="31"/>
      <c r="B275" s="32"/>
      <c r="C275" s="198" t="s">
        <v>400</v>
      </c>
      <c r="D275" s="198" t="s">
        <v>173</v>
      </c>
      <c r="E275" s="199" t="s">
        <v>2009</v>
      </c>
      <c r="F275" s="200" t="s">
        <v>2347</v>
      </c>
      <c r="G275" s="201" t="s">
        <v>526</v>
      </c>
      <c r="H275" s="202">
        <v>1</v>
      </c>
      <c r="I275" s="203"/>
      <c r="J275" s="204">
        <f t="shared" si="75"/>
        <v>0</v>
      </c>
      <c r="K275" s="205"/>
      <c r="L275" s="36"/>
      <c r="M275" s="206" t="s">
        <v>1</v>
      </c>
      <c r="N275" s="207" t="s">
        <v>41</v>
      </c>
      <c r="O275" s="68"/>
      <c r="P275" s="208">
        <f t="shared" si="76"/>
        <v>0</v>
      </c>
      <c r="Q275" s="208">
        <v>0</v>
      </c>
      <c r="R275" s="208">
        <f t="shared" si="77"/>
        <v>0</v>
      </c>
      <c r="S275" s="208">
        <v>0</v>
      </c>
      <c r="T275" s="209">
        <f t="shared" si="78"/>
        <v>0</v>
      </c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210" t="s">
        <v>251</v>
      </c>
      <c r="AT275" s="210" t="s">
        <v>173</v>
      </c>
      <c r="AU275" s="210" t="s">
        <v>86</v>
      </c>
      <c r="AY275" s="14" t="s">
        <v>169</v>
      </c>
      <c r="BE275" s="211">
        <f t="shared" si="79"/>
        <v>0</v>
      </c>
      <c r="BF275" s="211">
        <f t="shared" si="80"/>
        <v>0</v>
      </c>
      <c r="BG275" s="211">
        <f t="shared" si="81"/>
        <v>0</v>
      </c>
      <c r="BH275" s="211">
        <f t="shared" si="82"/>
        <v>0</v>
      </c>
      <c r="BI275" s="211">
        <f t="shared" si="83"/>
        <v>0</v>
      </c>
      <c r="BJ275" s="14" t="s">
        <v>84</v>
      </c>
      <c r="BK275" s="211">
        <f t="shared" si="84"/>
        <v>0</v>
      </c>
      <c r="BL275" s="14" t="s">
        <v>251</v>
      </c>
      <c r="BM275" s="210" t="s">
        <v>2348</v>
      </c>
    </row>
    <row r="276" spans="1:65" s="2" customFormat="1" ht="33" customHeight="1">
      <c r="A276" s="31"/>
      <c r="B276" s="32"/>
      <c r="C276" s="198" t="s">
        <v>532</v>
      </c>
      <c r="D276" s="198" t="s">
        <v>173</v>
      </c>
      <c r="E276" s="199" t="s">
        <v>2012</v>
      </c>
      <c r="F276" s="200" t="s">
        <v>2349</v>
      </c>
      <c r="G276" s="201" t="s">
        <v>526</v>
      </c>
      <c r="H276" s="202">
        <v>1</v>
      </c>
      <c r="I276" s="203"/>
      <c r="J276" s="204">
        <f t="shared" si="75"/>
        <v>0</v>
      </c>
      <c r="K276" s="205"/>
      <c r="L276" s="36"/>
      <c r="M276" s="206" t="s">
        <v>1</v>
      </c>
      <c r="N276" s="207" t="s">
        <v>41</v>
      </c>
      <c r="O276" s="68"/>
      <c r="P276" s="208">
        <f t="shared" si="76"/>
        <v>0</v>
      </c>
      <c r="Q276" s="208">
        <v>0</v>
      </c>
      <c r="R276" s="208">
        <f t="shared" si="77"/>
        <v>0</v>
      </c>
      <c r="S276" s="208">
        <v>0</v>
      </c>
      <c r="T276" s="209">
        <f t="shared" si="78"/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210" t="s">
        <v>251</v>
      </c>
      <c r="AT276" s="210" t="s">
        <v>173</v>
      </c>
      <c r="AU276" s="210" t="s">
        <v>86</v>
      </c>
      <c r="AY276" s="14" t="s">
        <v>169</v>
      </c>
      <c r="BE276" s="211">
        <f t="shared" si="79"/>
        <v>0</v>
      </c>
      <c r="BF276" s="211">
        <f t="shared" si="80"/>
        <v>0</v>
      </c>
      <c r="BG276" s="211">
        <f t="shared" si="81"/>
        <v>0</v>
      </c>
      <c r="BH276" s="211">
        <f t="shared" si="82"/>
        <v>0</v>
      </c>
      <c r="BI276" s="211">
        <f t="shared" si="83"/>
        <v>0</v>
      </c>
      <c r="BJ276" s="14" t="s">
        <v>84</v>
      </c>
      <c r="BK276" s="211">
        <f t="shared" si="84"/>
        <v>0</v>
      </c>
      <c r="BL276" s="14" t="s">
        <v>251</v>
      </c>
      <c r="BM276" s="210" t="s">
        <v>2350</v>
      </c>
    </row>
    <row r="277" spans="1:65" s="2" customFormat="1" ht="33" customHeight="1">
      <c r="A277" s="31"/>
      <c r="B277" s="32"/>
      <c r="C277" s="198" t="s">
        <v>484</v>
      </c>
      <c r="D277" s="198" t="s">
        <v>173</v>
      </c>
      <c r="E277" s="199" t="s">
        <v>2015</v>
      </c>
      <c r="F277" s="200" t="s">
        <v>2351</v>
      </c>
      <c r="G277" s="201" t="s">
        <v>526</v>
      </c>
      <c r="H277" s="202">
        <v>2</v>
      </c>
      <c r="I277" s="203"/>
      <c r="J277" s="204">
        <f t="shared" si="75"/>
        <v>0</v>
      </c>
      <c r="K277" s="205"/>
      <c r="L277" s="36"/>
      <c r="M277" s="206" t="s">
        <v>1</v>
      </c>
      <c r="N277" s="207" t="s">
        <v>41</v>
      </c>
      <c r="O277" s="68"/>
      <c r="P277" s="208">
        <f t="shared" si="76"/>
        <v>0</v>
      </c>
      <c r="Q277" s="208">
        <v>0</v>
      </c>
      <c r="R277" s="208">
        <f t="shared" si="77"/>
        <v>0</v>
      </c>
      <c r="S277" s="208">
        <v>0</v>
      </c>
      <c r="T277" s="209">
        <f t="shared" si="78"/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210" t="s">
        <v>251</v>
      </c>
      <c r="AT277" s="210" t="s">
        <v>173</v>
      </c>
      <c r="AU277" s="210" t="s">
        <v>86</v>
      </c>
      <c r="AY277" s="14" t="s">
        <v>169</v>
      </c>
      <c r="BE277" s="211">
        <f t="shared" si="79"/>
        <v>0</v>
      </c>
      <c r="BF277" s="211">
        <f t="shared" si="80"/>
        <v>0</v>
      </c>
      <c r="BG277" s="211">
        <f t="shared" si="81"/>
        <v>0</v>
      </c>
      <c r="BH277" s="211">
        <f t="shared" si="82"/>
        <v>0</v>
      </c>
      <c r="BI277" s="211">
        <f t="shared" si="83"/>
        <v>0</v>
      </c>
      <c r="BJ277" s="14" t="s">
        <v>84</v>
      </c>
      <c r="BK277" s="211">
        <f t="shared" si="84"/>
        <v>0</v>
      </c>
      <c r="BL277" s="14" t="s">
        <v>251</v>
      </c>
      <c r="BM277" s="210" t="s">
        <v>2352</v>
      </c>
    </row>
    <row r="278" spans="1:65" s="2" customFormat="1" ht="33" customHeight="1">
      <c r="A278" s="31"/>
      <c r="B278" s="32"/>
      <c r="C278" s="198" t="s">
        <v>420</v>
      </c>
      <c r="D278" s="198" t="s">
        <v>173</v>
      </c>
      <c r="E278" s="199" t="s">
        <v>2018</v>
      </c>
      <c r="F278" s="200" t="s">
        <v>2353</v>
      </c>
      <c r="G278" s="201" t="s">
        <v>526</v>
      </c>
      <c r="H278" s="202">
        <v>2</v>
      </c>
      <c r="I278" s="203"/>
      <c r="J278" s="204">
        <f t="shared" si="75"/>
        <v>0</v>
      </c>
      <c r="K278" s="205"/>
      <c r="L278" s="36"/>
      <c r="M278" s="206" t="s">
        <v>1</v>
      </c>
      <c r="N278" s="207" t="s">
        <v>41</v>
      </c>
      <c r="O278" s="68"/>
      <c r="P278" s="208">
        <f t="shared" si="76"/>
        <v>0</v>
      </c>
      <c r="Q278" s="208">
        <v>0</v>
      </c>
      <c r="R278" s="208">
        <f t="shared" si="77"/>
        <v>0</v>
      </c>
      <c r="S278" s="208">
        <v>0</v>
      </c>
      <c r="T278" s="209">
        <f t="shared" si="78"/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210" t="s">
        <v>251</v>
      </c>
      <c r="AT278" s="210" t="s">
        <v>173</v>
      </c>
      <c r="AU278" s="210" t="s">
        <v>86</v>
      </c>
      <c r="AY278" s="14" t="s">
        <v>169</v>
      </c>
      <c r="BE278" s="211">
        <f t="shared" si="79"/>
        <v>0</v>
      </c>
      <c r="BF278" s="211">
        <f t="shared" si="80"/>
        <v>0</v>
      </c>
      <c r="BG278" s="211">
        <f t="shared" si="81"/>
        <v>0</v>
      </c>
      <c r="BH278" s="211">
        <f t="shared" si="82"/>
        <v>0</v>
      </c>
      <c r="BI278" s="211">
        <f t="shared" si="83"/>
        <v>0</v>
      </c>
      <c r="BJ278" s="14" t="s">
        <v>84</v>
      </c>
      <c r="BK278" s="211">
        <f t="shared" si="84"/>
        <v>0</v>
      </c>
      <c r="BL278" s="14" t="s">
        <v>251</v>
      </c>
      <c r="BM278" s="210" t="s">
        <v>2354</v>
      </c>
    </row>
    <row r="279" spans="1:65" s="2" customFormat="1" ht="16.5" customHeight="1">
      <c r="A279" s="31"/>
      <c r="B279" s="32"/>
      <c r="C279" s="198" t="s">
        <v>1815</v>
      </c>
      <c r="D279" s="198" t="s">
        <v>173</v>
      </c>
      <c r="E279" s="199" t="s">
        <v>1439</v>
      </c>
      <c r="F279" s="200" t="s">
        <v>1440</v>
      </c>
      <c r="G279" s="201" t="s">
        <v>526</v>
      </c>
      <c r="H279" s="202">
        <v>8</v>
      </c>
      <c r="I279" s="203"/>
      <c r="J279" s="204">
        <f t="shared" si="75"/>
        <v>0</v>
      </c>
      <c r="K279" s="205"/>
      <c r="L279" s="36"/>
      <c r="M279" s="206" t="s">
        <v>1</v>
      </c>
      <c r="N279" s="207" t="s">
        <v>41</v>
      </c>
      <c r="O279" s="68"/>
      <c r="P279" s="208">
        <f t="shared" si="76"/>
        <v>0</v>
      </c>
      <c r="Q279" s="208">
        <v>0</v>
      </c>
      <c r="R279" s="208">
        <f t="shared" si="77"/>
        <v>0</v>
      </c>
      <c r="S279" s="208">
        <v>0</v>
      </c>
      <c r="T279" s="209">
        <f t="shared" si="78"/>
        <v>0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210" t="s">
        <v>251</v>
      </c>
      <c r="AT279" s="210" t="s">
        <v>173</v>
      </c>
      <c r="AU279" s="210" t="s">
        <v>86</v>
      </c>
      <c r="AY279" s="14" t="s">
        <v>169</v>
      </c>
      <c r="BE279" s="211">
        <f t="shared" si="79"/>
        <v>0</v>
      </c>
      <c r="BF279" s="211">
        <f t="shared" si="80"/>
        <v>0</v>
      </c>
      <c r="BG279" s="211">
        <f t="shared" si="81"/>
        <v>0</v>
      </c>
      <c r="BH279" s="211">
        <f t="shared" si="82"/>
        <v>0</v>
      </c>
      <c r="BI279" s="211">
        <f t="shared" si="83"/>
        <v>0</v>
      </c>
      <c r="BJ279" s="14" t="s">
        <v>84</v>
      </c>
      <c r="BK279" s="211">
        <f t="shared" si="84"/>
        <v>0</v>
      </c>
      <c r="BL279" s="14" t="s">
        <v>251</v>
      </c>
      <c r="BM279" s="210" t="s">
        <v>2355</v>
      </c>
    </row>
    <row r="280" spans="1:65" s="2" customFormat="1" ht="21.75" customHeight="1">
      <c r="A280" s="31"/>
      <c r="B280" s="32"/>
      <c r="C280" s="198" t="s">
        <v>1502</v>
      </c>
      <c r="D280" s="198" t="s">
        <v>173</v>
      </c>
      <c r="E280" s="199" t="s">
        <v>2356</v>
      </c>
      <c r="F280" s="200" t="s">
        <v>2357</v>
      </c>
      <c r="G280" s="201" t="s">
        <v>943</v>
      </c>
      <c r="H280" s="228"/>
      <c r="I280" s="203"/>
      <c r="J280" s="204">
        <f t="shared" si="75"/>
        <v>0</v>
      </c>
      <c r="K280" s="205"/>
      <c r="L280" s="36"/>
      <c r="M280" s="206" t="s">
        <v>1</v>
      </c>
      <c r="N280" s="207" t="s">
        <v>41</v>
      </c>
      <c r="O280" s="68"/>
      <c r="P280" s="208">
        <f t="shared" si="76"/>
        <v>0</v>
      </c>
      <c r="Q280" s="208">
        <v>0</v>
      </c>
      <c r="R280" s="208">
        <f t="shared" si="77"/>
        <v>0</v>
      </c>
      <c r="S280" s="208">
        <v>0</v>
      </c>
      <c r="T280" s="209">
        <f t="shared" si="78"/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210" t="s">
        <v>251</v>
      </c>
      <c r="AT280" s="210" t="s">
        <v>173</v>
      </c>
      <c r="AU280" s="210" t="s">
        <v>86</v>
      </c>
      <c r="AY280" s="14" t="s">
        <v>169</v>
      </c>
      <c r="BE280" s="211">
        <f t="shared" si="79"/>
        <v>0</v>
      </c>
      <c r="BF280" s="211">
        <f t="shared" si="80"/>
        <v>0</v>
      </c>
      <c r="BG280" s="211">
        <f t="shared" si="81"/>
        <v>0</v>
      </c>
      <c r="BH280" s="211">
        <f t="shared" si="82"/>
        <v>0</v>
      </c>
      <c r="BI280" s="211">
        <f t="shared" si="83"/>
        <v>0</v>
      </c>
      <c r="BJ280" s="14" t="s">
        <v>84</v>
      </c>
      <c r="BK280" s="211">
        <f t="shared" si="84"/>
        <v>0</v>
      </c>
      <c r="BL280" s="14" t="s">
        <v>251</v>
      </c>
      <c r="BM280" s="210" t="s">
        <v>2358</v>
      </c>
    </row>
    <row r="281" spans="1:65" s="12" customFormat="1" ht="22.9" customHeight="1">
      <c r="B281" s="182"/>
      <c r="C281" s="183"/>
      <c r="D281" s="184" t="s">
        <v>75</v>
      </c>
      <c r="E281" s="196" t="s">
        <v>578</v>
      </c>
      <c r="F281" s="196" t="s">
        <v>579</v>
      </c>
      <c r="G281" s="183"/>
      <c r="H281" s="183"/>
      <c r="I281" s="186"/>
      <c r="J281" s="197">
        <f>BK281</f>
        <v>0</v>
      </c>
      <c r="K281" s="183"/>
      <c r="L281" s="188"/>
      <c r="M281" s="189"/>
      <c r="N281" s="190"/>
      <c r="O281" s="190"/>
      <c r="P281" s="191">
        <f>SUM(P282:P291)</f>
        <v>0</v>
      </c>
      <c r="Q281" s="190"/>
      <c r="R281" s="191">
        <f>SUM(R282:R291)</f>
        <v>2.7719897999999992</v>
      </c>
      <c r="S281" s="190"/>
      <c r="T281" s="192">
        <f>SUM(T282:T291)</f>
        <v>0</v>
      </c>
      <c r="AR281" s="193" t="s">
        <v>86</v>
      </c>
      <c r="AT281" s="194" t="s">
        <v>75</v>
      </c>
      <c r="AU281" s="194" t="s">
        <v>84</v>
      </c>
      <c r="AY281" s="193" t="s">
        <v>169</v>
      </c>
      <c r="BK281" s="195">
        <f>SUM(BK282:BK291)</f>
        <v>0</v>
      </c>
    </row>
    <row r="282" spans="1:65" s="2" customFormat="1" ht="21.75" customHeight="1">
      <c r="A282" s="31"/>
      <c r="B282" s="32"/>
      <c r="C282" s="198" t="s">
        <v>422</v>
      </c>
      <c r="D282" s="198" t="s">
        <v>173</v>
      </c>
      <c r="E282" s="199" t="s">
        <v>1603</v>
      </c>
      <c r="F282" s="200" t="s">
        <v>1604</v>
      </c>
      <c r="G282" s="201" t="s">
        <v>275</v>
      </c>
      <c r="H282" s="202">
        <v>47.34</v>
      </c>
      <c r="I282" s="203"/>
      <c r="J282" s="204">
        <f t="shared" ref="J282:J291" si="85">ROUND(I282*H282,2)</f>
        <v>0</v>
      </c>
      <c r="K282" s="205"/>
      <c r="L282" s="36"/>
      <c r="M282" s="206" t="s">
        <v>1</v>
      </c>
      <c r="N282" s="207" t="s">
        <v>41</v>
      </c>
      <c r="O282" s="68"/>
      <c r="P282" s="208">
        <f t="shared" ref="P282:P291" si="86">O282*H282</f>
        <v>0</v>
      </c>
      <c r="Q282" s="208">
        <v>3.2000000000000003E-4</v>
      </c>
      <c r="R282" s="208">
        <f t="shared" ref="R282:R291" si="87">Q282*H282</f>
        <v>1.5148800000000002E-2</v>
      </c>
      <c r="S282" s="208">
        <v>0</v>
      </c>
      <c r="T282" s="209">
        <f t="shared" ref="T282:T291" si="88">S282*H282</f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210" t="s">
        <v>251</v>
      </c>
      <c r="AT282" s="210" t="s">
        <v>173</v>
      </c>
      <c r="AU282" s="210" t="s">
        <v>86</v>
      </c>
      <c r="AY282" s="14" t="s">
        <v>169</v>
      </c>
      <c r="BE282" s="211">
        <f t="shared" ref="BE282:BE291" si="89">IF(N282="základní",J282,0)</f>
        <v>0</v>
      </c>
      <c r="BF282" s="211">
        <f t="shared" ref="BF282:BF291" si="90">IF(N282="snížená",J282,0)</f>
        <v>0</v>
      </c>
      <c r="BG282" s="211">
        <f t="shared" ref="BG282:BG291" si="91">IF(N282="zákl. přenesená",J282,0)</f>
        <v>0</v>
      </c>
      <c r="BH282" s="211">
        <f t="shared" ref="BH282:BH291" si="92">IF(N282="sníž. přenesená",J282,0)</f>
        <v>0</v>
      </c>
      <c r="BI282" s="211">
        <f t="shared" ref="BI282:BI291" si="93">IF(N282="nulová",J282,0)</f>
        <v>0</v>
      </c>
      <c r="BJ282" s="14" t="s">
        <v>84</v>
      </c>
      <c r="BK282" s="211">
        <f t="shared" ref="BK282:BK291" si="94">ROUND(I282*H282,2)</f>
        <v>0</v>
      </c>
      <c r="BL282" s="14" t="s">
        <v>251</v>
      </c>
      <c r="BM282" s="210" t="s">
        <v>2359</v>
      </c>
    </row>
    <row r="283" spans="1:65" s="2" customFormat="1" ht="21.75" customHeight="1">
      <c r="A283" s="31"/>
      <c r="B283" s="32"/>
      <c r="C283" s="217" t="s">
        <v>1606</v>
      </c>
      <c r="D283" s="217" t="s">
        <v>922</v>
      </c>
      <c r="E283" s="218" t="s">
        <v>1607</v>
      </c>
      <c r="F283" s="219" t="s">
        <v>1608</v>
      </c>
      <c r="G283" s="220" t="s">
        <v>526</v>
      </c>
      <c r="H283" s="221">
        <v>72</v>
      </c>
      <c r="I283" s="222"/>
      <c r="J283" s="223">
        <f t="shared" si="85"/>
        <v>0</v>
      </c>
      <c r="K283" s="224"/>
      <c r="L283" s="225"/>
      <c r="M283" s="226" t="s">
        <v>1</v>
      </c>
      <c r="N283" s="227" t="s">
        <v>41</v>
      </c>
      <c r="O283" s="68"/>
      <c r="P283" s="208">
        <f t="shared" si="86"/>
        <v>0</v>
      </c>
      <c r="Q283" s="208">
        <v>1.9199999999999998E-2</v>
      </c>
      <c r="R283" s="208">
        <f t="shared" si="87"/>
        <v>1.3823999999999999</v>
      </c>
      <c r="S283" s="208">
        <v>0</v>
      </c>
      <c r="T283" s="209">
        <f t="shared" si="88"/>
        <v>0</v>
      </c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210" t="s">
        <v>259</v>
      </c>
      <c r="AT283" s="210" t="s">
        <v>922</v>
      </c>
      <c r="AU283" s="210" t="s">
        <v>86</v>
      </c>
      <c r="AY283" s="14" t="s">
        <v>169</v>
      </c>
      <c r="BE283" s="211">
        <f t="shared" si="89"/>
        <v>0</v>
      </c>
      <c r="BF283" s="211">
        <f t="shared" si="90"/>
        <v>0</v>
      </c>
      <c r="BG283" s="211">
        <f t="shared" si="91"/>
        <v>0</v>
      </c>
      <c r="BH283" s="211">
        <f t="shared" si="92"/>
        <v>0</v>
      </c>
      <c r="BI283" s="211">
        <f t="shared" si="93"/>
        <v>0</v>
      </c>
      <c r="BJ283" s="14" t="s">
        <v>84</v>
      </c>
      <c r="BK283" s="211">
        <f t="shared" si="94"/>
        <v>0</v>
      </c>
      <c r="BL283" s="14" t="s">
        <v>251</v>
      </c>
      <c r="BM283" s="210" t="s">
        <v>2360</v>
      </c>
    </row>
    <row r="284" spans="1:65" s="2" customFormat="1" ht="21.75" customHeight="1">
      <c r="A284" s="31"/>
      <c r="B284" s="32"/>
      <c r="C284" s="198" t="s">
        <v>1811</v>
      </c>
      <c r="D284" s="198" t="s">
        <v>173</v>
      </c>
      <c r="E284" s="199" t="s">
        <v>2361</v>
      </c>
      <c r="F284" s="200" t="s">
        <v>2362</v>
      </c>
      <c r="G284" s="201" t="s">
        <v>176</v>
      </c>
      <c r="H284" s="202">
        <v>4.93</v>
      </c>
      <c r="I284" s="203"/>
      <c r="J284" s="204">
        <f t="shared" si="85"/>
        <v>0</v>
      </c>
      <c r="K284" s="205"/>
      <c r="L284" s="36"/>
      <c r="M284" s="206" t="s">
        <v>1</v>
      </c>
      <c r="N284" s="207" t="s">
        <v>41</v>
      </c>
      <c r="O284" s="68"/>
      <c r="P284" s="208">
        <f t="shared" si="86"/>
        <v>0</v>
      </c>
      <c r="Q284" s="208">
        <v>5.4000000000000003E-3</v>
      </c>
      <c r="R284" s="208">
        <f t="shared" si="87"/>
        <v>2.6622E-2</v>
      </c>
      <c r="S284" s="208">
        <v>0</v>
      </c>
      <c r="T284" s="209">
        <f t="shared" si="88"/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210" t="s">
        <v>251</v>
      </c>
      <c r="AT284" s="210" t="s">
        <v>173</v>
      </c>
      <c r="AU284" s="210" t="s">
        <v>86</v>
      </c>
      <c r="AY284" s="14" t="s">
        <v>169</v>
      </c>
      <c r="BE284" s="211">
        <f t="shared" si="89"/>
        <v>0</v>
      </c>
      <c r="BF284" s="211">
        <f t="shared" si="90"/>
        <v>0</v>
      </c>
      <c r="BG284" s="211">
        <f t="shared" si="91"/>
        <v>0</v>
      </c>
      <c r="BH284" s="211">
        <f t="shared" si="92"/>
        <v>0</v>
      </c>
      <c r="BI284" s="211">
        <f t="shared" si="93"/>
        <v>0</v>
      </c>
      <c r="BJ284" s="14" t="s">
        <v>84</v>
      </c>
      <c r="BK284" s="211">
        <f t="shared" si="94"/>
        <v>0</v>
      </c>
      <c r="BL284" s="14" t="s">
        <v>251</v>
      </c>
      <c r="BM284" s="210" t="s">
        <v>2363</v>
      </c>
    </row>
    <row r="285" spans="1:65" s="2" customFormat="1" ht="21.75" customHeight="1">
      <c r="A285" s="31"/>
      <c r="B285" s="32"/>
      <c r="C285" s="217" t="s">
        <v>544</v>
      </c>
      <c r="D285" s="217" t="s">
        <v>922</v>
      </c>
      <c r="E285" s="218" t="s">
        <v>2050</v>
      </c>
      <c r="F285" s="219" t="s">
        <v>2051</v>
      </c>
      <c r="G285" s="220" t="s">
        <v>176</v>
      </c>
      <c r="H285" s="221">
        <v>6</v>
      </c>
      <c r="I285" s="222"/>
      <c r="J285" s="223">
        <f t="shared" si="85"/>
        <v>0</v>
      </c>
      <c r="K285" s="224"/>
      <c r="L285" s="225"/>
      <c r="M285" s="226" t="s">
        <v>1</v>
      </c>
      <c r="N285" s="227" t="s">
        <v>41</v>
      </c>
      <c r="O285" s="68"/>
      <c r="P285" s="208">
        <f t="shared" si="86"/>
        <v>0</v>
      </c>
      <c r="Q285" s="208">
        <v>1.9199999999999998E-2</v>
      </c>
      <c r="R285" s="208">
        <f t="shared" si="87"/>
        <v>0.1152</v>
      </c>
      <c r="S285" s="208">
        <v>0</v>
      </c>
      <c r="T285" s="209">
        <f t="shared" si="88"/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210" t="s">
        <v>259</v>
      </c>
      <c r="AT285" s="210" t="s">
        <v>922</v>
      </c>
      <c r="AU285" s="210" t="s">
        <v>86</v>
      </c>
      <c r="AY285" s="14" t="s">
        <v>169</v>
      </c>
      <c r="BE285" s="211">
        <f t="shared" si="89"/>
        <v>0</v>
      </c>
      <c r="BF285" s="211">
        <f t="shared" si="90"/>
        <v>0</v>
      </c>
      <c r="BG285" s="211">
        <f t="shared" si="91"/>
        <v>0</v>
      </c>
      <c r="BH285" s="211">
        <f t="shared" si="92"/>
        <v>0</v>
      </c>
      <c r="BI285" s="211">
        <f t="shared" si="93"/>
        <v>0</v>
      </c>
      <c r="BJ285" s="14" t="s">
        <v>84</v>
      </c>
      <c r="BK285" s="211">
        <f t="shared" si="94"/>
        <v>0</v>
      </c>
      <c r="BL285" s="14" t="s">
        <v>251</v>
      </c>
      <c r="BM285" s="210" t="s">
        <v>2364</v>
      </c>
    </row>
    <row r="286" spans="1:65" s="2" customFormat="1" ht="33" customHeight="1">
      <c r="A286" s="31"/>
      <c r="B286" s="32"/>
      <c r="C286" s="198" t="s">
        <v>429</v>
      </c>
      <c r="D286" s="198" t="s">
        <v>173</v>
      </c>
      <c r="E286" s="199" t="s">
        <v>1611</v>
      </c>
      <c r="F286" s="200" t="s">
        <v>1612</v>
      </c>
      <c r="G286" s="201" t="s">
        <v>176</v>
      </c>
      <c r="H286" s="202">
        <v>42.9</v>
      </c>
      <c r="I286" s="203"/>
      <c r="J286" s="204">
        <f t="shared" si="85"/>
        <v>0</v>
      </c>
      <c r="K286" s="205"/>
      <c r="L286" s="36"/>
      <c r="M286" s="206" t="s">
        <v>1</v>
      </c>
      <c r="N286" s="207" t="s">
        <v>41</v>
      </c>
      <c r="O286" s="68"/>
      <c r="P286" s="208">
        <f t="shared" si="86"/>
        <v>0</v>
      </c>
      <c r="Q286" s="208">
        <v>8.9999999999999993E-3</v>
      </c>
      <c r="R286" s="208">
        <f t="shared" si="87"/>
        <v>0.38609999999999994</v>
      </c>
      <c r="S286" s="208">
        <v>0</v>
      </c>
      <c r="T286" s="209">
        <f t="shared" si="88"/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210" t="s">
        <v>251</v>
      </c>
      <c r="AT286" s="210" t="s">
        <v>173</v>
      </c>
      <c r="AU286" s="210" t="s">
        <v>86</v>
      </c>
      <c r="AY286" s="14" t="s">
        <v>169</v>
      </c>
      <c r="BE286" s="211">
        <f t="shared" si="89"/>
        <v>0</v>
      </c>
      <c r="BF286" s="211">
        <f t="shared" si="90"/>
        <v>0</v>
      </c>
      <c r="BG286" s="211">
        <f t="shared" si="91"/>
        <v>0</v>
      </c>
      <c r="BH286" s="211">
        <f t="shared" si="92"/>
        <v>0</v>
      </c>
      <c r="BI286" s="211">
        <f t="shared" si="93"/>
        <v>0</v>
      </c>
      <c r="BJ286" s="14" t="s">
        <v>84</v>
      </c>
      <c r="BK286" s="211">
        <f t="shared" si="94"/>
        <v>0</v>
      </c>
      <c r="BL286" s="14" t="s">
        <v>251</v>
      </c>
      <c r="BM286" s="210" t="s">
        <v>2365</v>
      </c>
    </row>
    <row r="287" spans="1:65" s="2" customFormat="1" ht="21.75" customHeight="1">
      <c r="A287" s="31"/>
      <c r="B287" s="32"/>
      <c r="C287" s="217" t="s">
        <v>1158</v>
      </c>
      <c r="D287" s="217" t="s">
        <v>922</v>
      </c>
      <c r="E287" s="218" t="s">
        <v>1615</v>
      </c>
      <c r="F287" s="219" t="s">
        <v>1616</v>
      </c>
      <c r="G287" s="220" t="s">
        <v>176</v>
      </c>
      <c r="H287" s="221">
        <v>44</v>
      </c>
      <c r="I287" s="222"/>
      <c r="J287" s="223">
        <f t="shared" si="85"/>
        <v>0</v>
      </c>
      <c r="K287" s="224"/>
      <c r="L287" s="225"/>
      <c r="M287" s="226" t="s">
        <v>1</v>
      </c>
      <c r="N287" s="227" t="s">
        <v>41</v>
      </c>
      <c r="O287" s="68"/>
      <c r="P287" s="208">
        <f t="shared" si="86"/>
        <v>0</v>
      </c>
      <c r="Q287" s="208">
        <v>1.9199999999999998E-2</v>
      </c>
      <c r="R287" s="208">
        <f t="shared" si="87"/>
        <v>0.84479999999999988</v>
      </c>
      <c r="S287" s="208">
        <v>0</v>
      </c>
      <c r="T287" s="209">
        <f t="shared" si="88"/>
        <v>0</v>
      </c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R287" s="210" t="s">
        <v>259</v>
      </c>
      <c r="AT287" s="210" t="s">
        <v>922</v>
      </c>
      <c r="AU287" s="210" t="s">
        <v>86</v>
      </c>
      <c r="AY287" s="14" t="s">
        <v>169</v>
      </c>
      <c r="BE287" s="211">
        <f t="shared" si="89"/>
        <v>0</v>
      </c>
      <c r="BF287" s="211">
        <f t="shared" si="90"/>
        <v>0</v>
      </c>
      <c r="BG287" s="211">
        <f t="shared" si="91"/>
        <v>0</v>
      </c>
      <c r="BH287" s="211">
        <f t="shared" si="92"/>
        <v>0</v>
      </c>
      <c r="BI287" s="211">
        <f t="shared" si="93"/>
        <v>0</v>
      </c>
      <c r="BJ287" s="14" t="s">
        <v>84</v>
      </c>
      <c r="BK287" s="211">
        <f t="shared" si="94"/>
        <v>0</v>
      </c>
      <c r="BL287" s="14" t="s">
        <v>251</v>
      </c>
      <c r="BM287" s="210" t="s">
        <v>2366</v>
      </c>
    </row>
    <row r="288" spans="1:65" s="2" customFormat="1" ht="21.75" customHeight="1">
      <c r="A288" s="31"/>
      <c r="B288" s="32"/>
      <c r="C288" s="198" t="s">
        <v>586</v>
      </c>
      <c r="D288" s="198" t="s">
        <v>173</v>
      </c>
      <c r="E288" s="199" t="s">
        <v>1619</v>
      </c>
      <c r="F288" s="200" t="s">
        <v>1620</v>
      </c>
      <c r="G288" s="201" t="s">
        <v>176</v>
      </c>
      <c r="H288" s="202">
        <v>4.93</v>
      </c>
      <c r="I288" s="203"/>
      <c r="J288" s="204">
        <f t="shared" si="85"/>
        <v>0</v>
      </c>
      <c r="K288" s="205"/>
      <c r="L288" s="36"/>
      <c r="M288" s="206" t="s">
        <v>1</v>
      </c>
      <c r="N288" s="207" t="s">
        <v>41</v>
      </c>
      <c r="O288" s="68"/>
      <c r="P288" s="208">
        <f t="shared" si="86"/>
        <v>0</v>
      </c>
      <c r="Q288" s="208">
        <v>0</v>
      </c>
      <c r="R288" s="208">
        <f t="shared" si="87"/>
        <v>0</v>
      </c>
      <c r="S288" s="208">
        <v>0</v>
      </c>
      <c r="T288" s="209">
        <f t="shared" si="88"/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210" t="s">
        <v>251</v>
      </c>
      <c r="AT288" s="210" t="s">
        <v>173</v>
      </c>
      <c r="AU288" s="210" t="s">
        <v>86</v>
      </c>
      <c r="AY288" s="14" t="s">
        <v>169</v>
      </c>
      <c r="BE288" s="211">
        <f t="shared" si="89"/>
        <v>0</v>
      </c>
      <c r="BF288" s="211">
        <f t="shared" si="90"/>
        <v>0</v>
      </c>
      <c r="BG288" s="211">
        <f t="shared" si="91"/>
        <v>0</v>
      </c>
      <c r="BH288" s="211">
        <f t="shared" si="92"/>
        <v>0</v>
      </c>
      <c r="BI288" s="211">
        <f t="shared" si="93"/>
        <v>0</v>
      </c>
      <c r="BJ288" s="14" t="s">
        <v>84</v>
      </c>
      <c r="BK288" s="211">
        <f t="shared" si="94"/>
        <v>0</v>
      </c>
      <c r="BL288" s="14" t="s">
        <v>251</v>
      </c>
      <c r="BM288" s="210" t="s">
        <v>2367</v>
      </c>
    </row>
    <row r="289" spans="1:65" s="2" customFormat="1" ht="16.5" customHeight="1">
      <c r="A289" s="31"/>
      <c r="B289" s="32"/>
      <c r="C289" s="198" t="s">
        <v>453</v>
      </c>
      <c r="D289" s="198" t="s">
        <v>173</v>
      </c>
      <c r="E289" s="199" t="s">
        <v>1623</v>
      </c>
      <c r="F289" s="200" t="s">
        <v>1624</v>
      </c>
      <c r="G289" s="201" t="s">
        <v>176</v>
      </c>
      <c r="H289" s="202">
        <v>4.93</v>
      </c>
      <c r="I289" s="203"/>
      <c r="J289" s="204">
        <f t="shared" si="85"/>
        <v>0</v>
      </c>
      <c r="K289" s="205"/>
      <c r="L289" s="36"/>
      <c r="M289" s="206" t="s">
        <v>1</v>
      </c>
      <c r="N289" s="207" t="s">
        <v>41</v>
      </c>
      <c r="O289" s="68"/>
      <c r="P289" s="208">
        <f t="shared" si="86"/>
        <v>0</v>
      </c>
      <c r="Q289" s="208">
        <v>2.9999999999999997E-4</v>
      </c>
      <c r="R289" s="208">
        <f t="shared" si="87"/>
        <v>1.4789999999999998E-3</v>
      </c>
      <c r="S289" s="208">
        <v>0</v>
      </c>
      <c r="T289" s="209">
        <f t="shared" si="88"/>
        <v>0</v>
      </c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210" t="s">
        <v>251</v>
      </c>
      <c r="AT289" s="210" t="s">
        <v>173</v>
      </c>
      <c r="AU289" s="210" t="s">
        <v>86</v>
      </c>
      <c r="AY289" s="14" t="s">
        <v>169</v>
      </c>
      <c r="BE289" s="211">
        <f t="shared" si="89"/>
        <v>0</v>
      </c>
      <c r="BF289" s="211">
        <f t="shared" si="90"/>
        <v>0</v>
      </c>
      <c r="BG289" s="211">
        <f t="shared" si="91"/>
        <v>0</v>
      </c>
      <c r="BH289" s="211">
        <f t="shared" si="92"/>
        <v>0</v>
      </c>
      <c r="BI289" s="211">
        <f t="shared" si="93"/>
        <v>0</v>
      </c>
      <c r="BJ289" s="14" t="s">
        <v>84</v>
      </c>
      <c r="BK289" s="211">
        <f t="shared" si="94"/>
        <v>0</v>
      </c>
      <c r="BL289" s="14" t="s">
        <v>251</v>
      </c>
      <c r="BM289" s="210" t="s">
        <v>2368</v>
      </c>
    </row>
    <row r="290" spans="1:65" s="2" customFormat="1" ht="16.5" customHeight="1">
      <c r="A290" s="31"/>
      <c r="B290" s="32"/>
      <c r="C290" s="198" t="s">
        <v>408</v>
      </c>
      <c r="D290" s="198" t="s">
        <v>173</v>
      </c>
      <c r="E290" s="199" t="s">
        <v>1627</v>
      </c>
      <c r="F290" s="200" t="s">
        <v>1628</v>
      </c>
      <c r="G290" s="201" t="s">
        <v>275</v>
      </c>
      <c r="H290" s="202">
        <v>8</v>
      </c>
      <c r="I290" s="203"/>
      <c r="J290" s="204">
        <f t="shared" si="85"/>
        <v>0</v>
      </c>
      <c r="K290" s="205"/>
      <c r="L290" s="36"/>
      <c r="M290" s="206" t="s">
        <v>1</v>
      </c>
      <c r="N290" s="207" t="s">
        <v>41</v>
      </c>
      <c r="O290" s="68"/>
      <c r="P290" s="208">
        <f t="shared" si="86"/>
        <v>0</v>
      </c>
      <c r="Q290" s="208">
        <v>3.0000000000000001E-5</v>
      </c>
      <c r="R290" s="208">
        <f t="shared" si="87"/>
        <v>2.4000000000000001E-4</v>
      </c>
      <c r="S290" s="208">
        <v>0</v>
      </c>
      <c r="T290" s="209">
        <f t="shared" si="88"/>
        <v>0</v>
      </c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R290" s="210" t="s">
        <v>251</v>
      </c>
      <c r="AT290" s="210" t="s">
        <v>173</v>
      </c>
      <c r="AU290" s="210" t="s">
        <v>86</v>
      </c>
      <c r="AY290" s="14" t="s">
        <v>169</v>
      </c>
      <c r="BE290" s="211">
        <f t="shared" si="89"/>
        <v>0</v>
      </c>
      <c r="BF290" s="211">
        <f t="shared" si="90"/>
        <v>0</v>
      </c>
      <c r="BG290" s="211">
        <f t="shared" si="91"/>
        <v>0</v>
      </c>
      <c r="BH290" s="211">
        <f t="shared" si="92"/>
        <v>0</v>
      </c>
      <c r="BI290" s="211">
        <f t="shared" si="93"/>
        <v>0</v>
      </c>
      <c r="BJ290" s="14" t="s">
        <v>84</v>
      </c>
      <c r="BK290" s="211">
        <f t="shared" si="94"/>
        <v>0</v>
      </c>
      <c r="BL290" s="14" t="s">
        <v>251</v>
      </c>
      <c r="BM290" s="210" t="s">
        <v>2369</v>
      </c>
    </row>
    <row r="291" spans="1:65" s="2" customFormat="1" ht="21.75" customHeight="1">
      <c r="A291" s="31"/>
      <c r="B291" s="32"/>
      <c r="C291" s="198" t="s">
        <v>601</v>
      </c>
      <c r="D291" s="198" t="s">
        <v>173</v>
      </c>
      <c r="E291" s="199" t="s">
        <v>1631</v>
      </c>
      <c r="F291" s="200" t="s">
        <v>1632</v>
      </c>
      <c r="G291" s="201" t="s">
        <v>220</v>
      </c>
      <c r="H291" s="202">
        <v>2.7719999999999998</v>
      </c>
      <c r="I291" s="203"/>
      <c r="J291" s="204">
        <f t="shared" si="85"/>
        <v>0</v>
      </c>
      <c r="K291" s="205"/>
      <c r="L291" s="36"/>
      <c r="M291" s="206" t="s">
        <v>1</v>
      </c>
      <c r="N291" s="207" t="s">
        <v>41</v>
      </c>
      <c r="O291" s="68"/>
      <c r="P291" s="208">
        <f t="shared" si="86"/>
        <v>0</v>
      </c>
      <c r="Q291" s="208">
        <v>0</v>
      </c>
      <c r="R291" s="208">
        <f t="shared" si="87"/>
        <v>0</v>
      </c>
      <c r="S291" s="208">
        <v>0</v>
      </c>
      <c r="T291" s="209">
        <f t="shared" si="88"/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210" t="s">
        <v>251</v>
      </c>
      <c r="AT291" s="210" t="s">
        <v>173</v>
      </c>
      <c r="AU291" s="210" t="s">
        <v>86</v>
      </c>
      <c r="AY291" s="14" t="s">
        <v>169</v>
      </c>
      <c r="BE291" s="211">
        <f t="shared" si="89"/>
        <v>0</v>
      </c>
      <c r="BF291" s="211">
        <f t="shared" si="90"/>
        <v>0</v>
      </c>
      <c r="BG291" s="211">
        <f t="shared" si="91"/>
        <v>0</v>
      </c>
      <c r="BH291" s="211">
        <f t="shared" si="92"/>
        <v>0</v>
      </c>
      <c r="BI291" s="211">
        <f t="shared" si="93"/>
        <v>0</v>
      </c>
      <c r="BJ291" s="14" t="s">
        <v>84</v>
      </c>
      <c r="BK291" s="211">
        <f t="shared" si="94"/>
        <v>0</v>
      </c>
      <c r="BL291" s="14" t="s">
        <v>251</v>
      </c>
      <c r="BM291" s="210" t="s">
        <v>2370</v>
      </c>
    </row>
    <row r="292" spans="1:65" s="12" customFormat="1" ht="22.9" customHeight="1">
      <c r="B292" s="182"/>
      <c r="C292" s="183"/>
      <c r="D292" s="184" t="s">
        <v>75</v>
      </c>
      <c r="E292" s="196" t="s">
        <v>599</v>
      </c>
      <c r="F292" s="196" t="s">
        <v>600</v>
      </c>
      <c r="G292" s="183"/>
      <c r="H292" s="183"/>
      <c r="I292" s="186"/>
      <c r="J292" s="197">
        <f>BK292</f>
        <v>0</v>
      </c>
      <c r="K292" s="183"/>
      <c r="L292" s="188"/>
      <c r="M292" s="189"/>
      <c r="N292" s="190"/>
      <c r="O292" s="190"/>
      <c r="P292" s="191">
        <f>SUM(P293:P303)</f>
        <v>0</v>
      </c>
      <c r="Q292" s="190"/>
      <c r="R292" s="191">
        <f>SUM(R293:R303)</f>
        <v>0.46684876999999997</v>
      </c>
      <c r="S292" s="190"/>
      <c r="T292" s="192">
        <f>SUM(T293:T303)</f>
        <v>0</v>
      </c>
      <c r="AR292" s="193" t="s">
        <v>86</v>
      </c>
      <c r="AT292" s="194" t="s">
        <v>75</v>
      </c>
      <c r="AU292" s="194" t="s">
        <v>84</v>
      </c>
      <c r="AY292" s="193" t="s">
        <v>169</v>
      </c>
      <c r="BK292" s="195">
        <f>SUM(BK293:BK303)</f>
        <v>0</v>
      </c>
    </row>
    <row r="293" spans="1:65" s="2" customFormat="1" ht="21.75" customHeight="1">
      <c r="A293" s="31"/>
      <c r="B293" s="32"/>
      <c r="C293" s="198" t="s">
        <v>202</v>
      </c>
      <c r="D293" s="198" t="s">
        <v>173</v>
      </c>
      <c r="E293" s="199" t="s">
        <v>1664</v>
      </c>
      <c r="F293" s="200" t="s">
        <v>1665</v>
      </c>
      <c r="G293" s="201" t="s">
        <v>176</v>
      </c>
      <c r="H293" s="202">
        <v>59.79</v>
      </c>
      <c r="I293" s="203"/>
      <c r="J293" s="204">
        <f t="shared" ref="J293:J303" si="95">ROUND(I293*H293,2)</f>
        <v>0</v>
      </c>
      <c r="K293" s="205"/>
      <c r="L293" s="36"/>
      <c r="M293" s="206" t="s">
        <v>1</v>
      </c>
      <c r="N293" s="207" t="s">
        <v>41</v>
      </c>
      <c r="O293" s="68"/>
      <c r="P293" s="208">
        <f t="shared" ref="P293:P303" si="96">O293*H293</f>
        <v>0</v>
      </c>
      <c r="Q293" s="208">
        <v>3.0000000000000001E-5</v>
      </c>
      <c r="R293" s="208">
        <f t="shared" ref="R293:R303" si="97">Q293*H293</f>
        <v>1.7937000000000001E-3</v>
      </c>
      <c r="S293" s="208">
        <v>0</v>
      </c>
      <c r="T293" s="209">
        <f t="shared" ref="T293:T303" si="98">S293*H293</f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210" t="s">
        <v>251</v>
      </c>
      <c r="AT293" s="210" t="s">
        <v>173</v>
      </c>
      <c r="AU293" s="210" t="s">
        <v>86</v>
      </c>
      <c r="AY293" s="14" t="s">
        <v>169</v>
      </c>
      <c r="BE293" s="211">
        <f t="shared" ref="BE293:BE303" si="99">IF(N293="základní",J293,0)</f>
        <v>0</v>
      </c>
      <c r="BF293" s="211">
        <f t="shared" ref="BF293:BF303" si="100">IF(N293="snížená",J293,0)</f>
        <v>0</v>
      </c>
      <c r="BG293" s="211">
        <f t="shared" ref="BG293:BG303" si="101">IF(N293="zákl. přenesená",J293,0)</f>
        <v>0</v>
      </c>
      <c r="BH293" s="211">
        <f t="shared" ref="BH293:BH303" si="102">IF(N293="sníž. přenesená",J293,0)</f>
        <v>0</v>
      </c>
      <c r="BI293" s="211">
        <f t="shared" ref="BI293:BI303" si="103">IF(N293="nulová",J293,0)</f>
        <v>0</v>
      </c>
      <c r="BJ293" s="14" t="s">
        <v>84</v>
      </c>
      <c r="BK293" s="211">
        <f t="shared" ref="BK293:BK303" si="104">ROUND(I293*H293,2)</f>
        <v>0</v>
      </c>
      <c r="BL293" s="14" t="s">
        <v>251</v>
      </c>
      <c r="BM293" s="210" t="s">
        <v>2371</v>
      </c>
    </row>
    <row r="294" spans="1:65" s="2" customFormat="1" ht="21.75" customHeight="1">
      <c r="A294" s="31"/>
      <c r="B294" s="32"/>
      <c r="C294" s="198" t="s">
        <v>259</v>
      </c>
      <c r="D294" s="198" t="s">
        <v>173</v>
      </c>
      <c r="E294" s="199" t="s">
        <v>1667</v>
      </c>
      <c r="F294" s="200" t="s">
        <v>1668</v>
      </c>
      <c r="G294" s="201" t="s">
        <v>176</v>
      </c>
      <c r="H294" s="202">
        <v>59.79</v>
      </c>
      <c r="I294" s="203"/>
      <c r="J294" s="204">
        <f t="shared" si="95"/>
        <v>0</v>
      </c>
      <c r="K294" s="205"/>
      <c r="L294" s="36"/>
      <c r="M294" s="206" t="s">
        <v>1</v>
      </c>
      <c r="N294" s="207" t="s">
        <v>41</v>
      </c>
      <c r="O294" s="68"/>
      <c r="P294" s="208">
        <f t="shared" si="96"/>
        <v>0</v>
      </c>
      <c r="Q294" s="208">
        <v>4.5500000000000002E-3</v>
      </c>
      <c r="R294" s="208">
        <f t="shared" si="97"/>
        <v>0.27204450000000002</v>
      </c>
      <c r="S294" s="208">
        <v>0</v>
      </c>
      <c r="T294" s="209">
        <f t="shared" si="98"/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210" t="s">
        <v>251</v>
      </c>
      <c r="AT294" s="210" t="s">
        <v>173</v>
      </c>
      <c r="AU294" s="210" t="s">
        <v>86</v>
      </c>
      <c r="AY294" s="14" t="s">
        <v>169</v>
      </c>
      <c r="BE294" s="211">
        <f t="shared" si="99"/>
        <v>0</v>
      </c>
      <c r="BF294" s="211">
        <f t="shared" si="100"/>
        <v>0</v>
      </c>
      <c r="BG294" s="211">
        <f t="shared" si="101"/>
        <v>0</v>
      </c>
      <c r="BH294" s="211">
        <f t="shared" si="102"/>
        <v>0</v>
      </c>
      <c r="BI294" s="211">
        <f t="shared" si="103"/>
        <v>0</v>
      </c>
      <c r="BJ294" s="14" t="s">
        <v>84</v>
      </c>
      <c r="BK294" s="211">
        <f t="shared" si="104"/>
        <v>0</v>
      </c>
      <c r="BL294" s="14" t="s">
        <v>251</v>
      </c>
      <c r="BM294" s="210" t="s">
        <v>2372</v>
      </c>
    </row>
    <row r="295" spans="1:65" s="2" customFormat="1" ht="21.75" customHeight="1">
      <c r="A295" s="31"/>
      <c r="B295" s="32"/>
      <c r="C295" s="198" t="s">
        <v>404</v>
      </c>
      <c r="D295" s="198" t="s">
        <v>173</v>
      </c>
      <c r="E295" s="199" t="s">
        <v>1679</v>
      </c>
      <c r="F295" s="200" t="s">
        <v>1680</v>
      </c>
      <c r="G295" s="201" t="s">
        <v>176</v>
      </c>
      <c r="H295" s="202">
        <v>59.79</v>
      </c>
      <c r="I295" s="203"/>
      <c r="J295" s="204">
        <f t="shared" si="95"/>
        <v>0</v>
      </c>
      <c r="K295" s="205"/>
      <c r="L295" s="36"/>
      <c r="M295" s="206" t="s">
        <v>1</v>
      </c>
      <c r="N295" s="207" t="s">
        <v>41</v>
      </c>
      <c r="O295" s="68"/>
      <c r="P295" s="208">
        <f t="shared" si="96"/>
        <v>0</v>
      </c>
      <c r="Q295" s="208">
        <v>2.9999999999999997E-4</v>
      </c>
      <c r="R295" s="208">
        <f t="shared" si="97"/>
        <v>1.7936999999999998E-2</v>
      </c>
      <c r="S295" s="208">
        <v>0</v>
      </c>
      <c r="T295" s="209">
        <f t="shared" si="98"/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210" t="s">
        <v>251</v>
      </c>
      <c r="AT295" s="210" t="s">
        <v>173</v>
      </c>
      <c r="AU295" s="210" t="s">
        <v>86</v>
      </c>
      <c r="AY295" s="14" t="s">
        <v>169</v>
      </c>
      <c r="BE295" s="211">
        <f t="shared" si="99"/>
        <v>0</v>
      </c>
      <c r="BF295" s="211">
        <f t="shared" si="100"/>
        <v>0</v>
      </c>
      <c r="BG295" s="211">
        <f t="shared" si="101"/>
        <v>0</v>
      </c>
      <c r="BH295" s="211">
        <f t="shared" si="102"/>
        <v>0</v>
      </c>
      <c r="BI295" s="211">
        <f t="shared" si="103"/>
        <v>0</v>
      </c>
      <c r="BJ295" s="14" t="s">
        <v>84</v>
      </c>
      <c r="BK295" s="211">
        <f t="shared" si="104"/>
        <v>0</v>
      </c>
      <c r="BL295" s="14" t="s">
        <v>251</v>
      </c>
      <c r="BM295" s="210" t="s">
        <v>2373</v>
      </c>
    </row>
    <row r="296" spans="1:65" s="2" customFormat="1" ht="21.75" customHeight="1">
      <c r="A296" s="31"/>
      <c r="B296" s="32"/>
      <c r="C296" s="217" t="s">
        <v>556</v>
      </c>
      <c r="D296" s="217" t="s">
        <v>922</v>
      </c>
      <c r="E296" s="218" t="s">
        <v>2374</v>
      </c>
      <c r="F296" s="219" t="s">
        <v>2375</v>
      </c>
      <c r="G296" s="220" t="s">
        <v>176</v>
      </c>
      <c r="H296" s="221">
        <v>41</v>
      </c>
      <c r="I296" s="222"/>
      <c r="J296" s="223">
        <f t="shared" si="95"/>
        <v>0</v>
      </c>
      <c r="K296" s="224"/>
      <c r="L296" s="225"/>
      <c r="M296" s="226" t="s">
        <v>1</v>
      </c>
      <c r="N296" s="227" t="s">
        <v>41</v>
      </c>
      <c r="O296" s="68"/>
      <c r="P296" s="208">
        <f t="shared" si="96"/>
        <v>0</v>
      </c>
      <c r="Q296" s="208">
        <v>2.8999999999999998E-3</v>
      </c>
      <c r="R296" s="208">
        <f t="shared" si="97"/>
        <v>0.11889999999999999</v>
      </c>
      <c r="S296" s="208">
        <v>0</v>
      </c>
      <c r="T296" s="209">
        <f t="shared" si="98"/>
        <v>0</v>
      </c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R296" s="210" t="s">
        <v>259</v>
      </c>
      <c r="AT296" s="210" t="s">
        <v>922</v>
      </c>
      <c r="AU296" s="210" t="s">
        <v>86</v>
      </c>
      <c r="AY296" s="14" t="s">
        <v>169</v>
      </c>
      <c r="BE296" s="211">
        <f t="shared" si="99"/>
        <v>0</v>
      </c>
      <c r="BF296" s="211">
        <f t="shared" si="100"/>
        <v>0</v>
      </c>
      <c r="BG296" s="211">
        <f t="shared" si="101"/>
        <v>0</v>
      </c>
      <c r="BH296" s="211">
        <f t="shared" si="102"/>
        <v>0</v>
      </c>
      <c r="BI296" s="211">
        <f t="shared" si="103"/>
        <v>0</v>
      </c>
      <c r="BJ296" s="14" t="s">
        <v>84</v>
      </c>
      <c r="BK296" s="211">
        <f t="shared" si="104"/>
        <v>0</v>
      </c>
      <c r="BL296" s="14" t="s">
        <v>251</v>
      </c>
      <c r="BM296" s="210" t="s">
        <v>2376</v>
      </c>
    </row>
    <row r="297" spans="1:65" s="2" customFormat="1" ht="21.75" customHeight="1">
      <c r="A297" s="31"/>
      <c r="B297" s="32"/>
      <c r="C297" s="217" t="s">
        <v>263</v>
      </c>
      <c r="D297" s="217" t="s">
        <v>922</v>
      </c>
      <c r="E297" s="218" t="s">
        <v>2077</v>
      </c>
      <c r="F297" s="219" t="s">
        <v>2377</v>
      </c>
      <c r="G297" s="220" t="s">
        <v>176</v>
      </c>
      <c r="H297" s="221">
        <v>22</v>
      </c>
      <c r="I297" s="222"/>
      <c r="J297" s="223">
        <f t="shared" si="95"/>
        <v>0</v>
      </c>
      <c r="K297" s="224"/>
      <c r="L297" s="225"/>
      <c r="M297" s="226" t="s">
        <v>1</v>
      </c>
      <c r="N297" s="227" t="s">
        <v>41</v>
      </c>
      <c r="O297" s="68"/>
      <c r="P297" s="208">
        <f t="shared" si="96"/>
        <v>0</v>
      </c>
      <c r="Q297" s="208">
        <v>1.8E-3</v>
      </c>
      <c r="R297" s="208">
        <f t="shared" si="97"/>
        <v>3.9599999999999996E-2</v>
      </c>
      <c r="S297" s="208">
        <v>0</v>
      </c>
      <c r="T297" s="209">
        <f t="shared" si="98"/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210" t="s">
        <v>259</v>
      </c>
      <c r="AT297" s="210" t="s">
        <v>922</v>
      </c>
      <c r="AU297" s="210" t="s">
        <v>86</v>
      </c>
      <c r="AY297" s="14" t="s">
        <v>169</v>
      </c>
      <c r="BE297" s="211">
        <f t="shared" si="99"/>
        <v>0</v>
      </c>
      <c r="BF297" s="211">
        <f t="shared" si="100"/>
        <v>0</v>
      </c>
      <c r="BG297" s="211">
        <f t="shared" si="101"/>
        <v>0</v>
      </c>
      <c r="BH297" s="211">
        <f t="shared" si="102"/>
        <v>0</v>
      </c>
      <c r="BI297" s="211">
        <f t="shared" si="103"/>
        <v>0</v>
      </c>
      <c r="BJ297" s="14" t="s">
        <v>84</v>
      </c>
      <c r="BK297" s="211">
        <f t="shared" si="104"/>
        <v>0</v>
      </c>
      <c r="BL297" s="14" t="s">
        <v>251</v>
      </c>
      <c r="BM297" s="210" t="s">
        <v>2378</v>
      </c>
    </row>
    <row r="298" spans="1:65" s="2" customFormat="1" ht="21.75" customHeight="1">
      <c r="A298" s="31"/>
      <c r="B298" s="32"/>
      <c r="C298" s="198" t="s">
        <v>440</v>
      </c>
      <c r="D298" s="198" t="s">
        <v>173</v>
      </c>
      <c r="E298" s="199" t="s">
        <v>1707</v>
      </c>
      <c r="F298" s="200" t="s">
        <v>1708</v>
      </c>
      <c r="G298" s="201" t="s">
        <v>275</v>
      </c>
      <c r="H298" s="202">
        <v>10.5</v>
      </c>
      <c r="I298" s="203"/>
      <c r="J298" s="204">
        <f t="shared" si="95"/>
        <v>0</v>
      </c>
      <c r="K298" s="205"/>
      <c r="L298" s="36"/>
      <c r="M298" s="206" t="s">
        <v>1</v>
      </c>
      <c r="N298" s="207" t="s">
        <v>41</v>
      </c>
      <c r="O298" s="68"/>
      <c r="P298" s="208">
        <f t="shared" si="96"/>
        <v>0</v>
      </c>
      <c r="Q298" s="208">
        <v>1.2E-4</v>
      </c>
      <c r="R298" s="208">
        <f t="shared" si="97"/>
        <v>1.2600000000000001E-3</v>
      </c>
      <c r="S298" s="208">
        <v>0</v>
      </c>
      <c r="T298" s="209">
        <f t="shared" si="98"/>
        <v>0</v>
      </c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210" t="s">
        <v>251</v>
      </c>
      <c r="AT298" s="210" t="s">
        <v>173</v>
      </c>
      <c r="AU298" s="210" t="s">
        <v>86</v>
      </c>
      <c r="AY298" s="14" t="s">
        <v>169</v>
      </c>
      <c r="BE298" s="211">
        <f t="shared" si="99"/>
        <v>0</v>
      </c>
      <c r="BF298" s="211">
        <f t="shared" si="100"/>
        <v>0</v>
      </c>
      <c r="BG298" s="211">
        <f t="shared" si="101"/>
        <v>0</v>
      </c>
      <c r="BH298" s="211">
        <f t="shared" si="102"/>
        <v>0</v>
      </c>
      <c r="BI298" s="211">
        <f t="shared" si="103"/>
        <v>0</v>
      </c>
      <c r="BJ298" s="14" t="s">
        <v>84</v>
      </c>
      <c r="BK298" s="211">
        <f t="shared" si="104"/>
        <v>0</v>
      </c>
      <c r="BL298" s="14" t="s">
        <v>251</v>
      </c>
      <c r="BM298" s="210" t="s">
        <v>2379</v>
      </c>
    </row>
    <row r="299" spans="1:65" s="2" customFormat="1" ht="21.75" customHeight="1">
      <c r="A299" s="31"/>
      <c r="B299" s="32"/>
      <c r="C299" s="198" t="s">
        <v>962</v>
      </c>
      <c r="D299" s="198" t="s">
        <v>173</v>
      </c>
      <c r="E299" s="199" t="s">
        <v>1711</v>
      </c>
      <c r="F299" s="200" t="s">
        <v>1712</v>
      </c>
      <c r="G299" s="201" t="s">
        <v>275</v>
      </c>
      <c r="H299" s="202">
        <v>5.5860000000000003</v>
      </c>
      <c r="I299" s="203"/>
      <c r="J299" s="204">
        <f t="shared" si="95"/>
        <v>0</v>
      </c>
      <c r="K299" s="205"/>
      <c r="L299" s="36"/>
      <c r="M299" s="206" t="s">
        <v>1</v>
      </c>
      <c r="N299" s="207" t="s">
        <v>41</v>
      </c>
      <c r="O299" s="68"/>
      <c r="P299" s="208">
        <f t="shared" si="96"/>
        <v>0</v>
      </c>
      <c r="Q299" s="208">
        <v>8.0000000000000007E-5</v>
      </c>
      <c r="R299" s="208">
        <f t="shared" si="97"/>
        <v>4.4688000000000009E-4</v>
      </c>
      <c r="S299" s="208">
        <v>0</v>
      </c>
      <c r="T299" s="209">
        <f t="shared" si="98"/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210" t="s">
        <v>251</v>
      </c>
      <c r="AT299" s="210" t="s">
        <v>173</v>
      </c>
      <c r="AU299" s="210" t="s">
        <v>86</v>
      </c>
      <c r="AY299" s="14" t="s">
        <v>169</v>
      </c>
      <c r="BE299" s="211">
        <f t="shared" si="99"/>
        <v>0</v>
      </c>
      <c r="BF299" s="211">
        <f t="shared" si="100"/>
        <v>0</v>
      </c>
      <c r="BG299" s="211">
        <f t="shared" si="101"/>
        <v>0</v>
      </c>
      <c r="BH299" s="211">
        <f t="shared" si="102"/>
        <v>0</v>
      </c>
      <c r="BI299" s="211">
        <f t="shared" si="103"/>
        <v>0</v>
      </c>
      <c r="BJ299" s="14" t="s">
        <v>84</v>
      </c>
      <c r="BK299" s="211">
        <f t="shared" si="104"/>
        <v>0</v>
      </c>
      <c r="BL299" s="14" t="s">
        <v>251</v>
      </c>
      <c r="BM299" s="210" t="s">
        <v>2380</v>
      </c>
    </row>
    <row r="300" spans="1:65" s="2" customFormat="1" ht="16.5" customHeight="1">
      <c r="A300" s="31"/>
      <c r="B300" s="32"/>
      <c r="C300" s="198" t="s">
        <v>241</v>
      </c>
      <c r="D300" s="198" t="s">
        <v>173</v>
      </c>
      <c r="E300" s="199" t="s">
        <v>1714</v>
      </c>
      <c r="F300" s="200" t="s">
        <v>1715</v>
      </c>
      <c r="G300" s="201" t="s">
        <v>275</v>
      </c>
      <c r="H300" s="202">
        <v>66.228999999999999</v>
      </c>
      <c r="I300" s="203"/>
      <c r="J300" s="204">
        <f t="shared" si="95"/>
        <v>0</v>
      </c>
      <c r="K300" s="205"/>
      <c r="L300" s="36"/>
      <c r="M300" s="206" t="s">
        <v>1</v>
      </c>
      <c r="N300" s="207" t="s">
        <v>41</v>
      </c>
      <c r="O300" s="68"/>
      <c r="P300" s="208">
        <f t="shared" si="96"/>
        <v>0</v>
      </c>
      <c r="Q300" s="208">
        <v>1.0000000000000001E-5</v>
      </c>
      <c r="R300" s="208">
        <f t="shared" si="97"/>
        <v>6.6229000000000006E-4</v>
      </c>
      <c r="S300" s="208">
        <v>0</v>
      </c>
      <c r="T300" s="209">
        <f t="shared" si="98"/>
        <v>0</v>
      </c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R300" s="210" t="s">
        <v>251</v>
      </c>
      <c r="AT300" s="210" t="s">
        <v>173</v>
      </c>
      <c r="AU300" s="210" t="s">
        <v>86</v>
      </c>
      <c r="AY300" s="14" t="s">
        <v>169</v>
      </c>
      <c r="BE300" s="211">
        <f t="shared" si="99"/>
        <v>0</v>
      </c>
      <c r="BF300" s="211">
        <f t="shared" si="100"/>
        <v>0</v>
      </c>
      <c r="BG300" s="211">
        <f t="shared" si="101"/>
        <v>0</v>
      </c>
      <c r="BH300" s="211">
        <f t="shared" si="102"/>
        <v>0</v>
      </c>
      <c r="BI300" s="211">
        <f t="shared" si="103"/>
        <v>0</v>
      </c>
      <c r="BJ300" s="14" t="s">
        <v>84</v>
      </c>
      <c r="BK300" s="211">
        <f t="shared" si="104"/>
        <v>0</v>
      </c>
      <c r="BL300" s="14" t="s">
        <v>251</v>
      </c>
      <c r="BM300" s="210" t="s">
        <v>2381</v>
      </c>
    </row>
    <row r="301" spans="1:65" s="2" customFormat="1" ht="21.75" customHeight="1">
      <c r="A301" s="31"/>
      <c r="B301" s="32"/>
      <c r="C301" s="217" t="s">
        <v>211</v>
      </c>
      <c r="D301" s="217" t="s">
        <v>922</v>
      </c>
      <c r="E301" s="218" t="s">
        <v>2092</v>
      </c>
      <c r="F301" s="219" t="s">
        <v>2093</v>
      </c>
      <c r="G301" s="220" t="s">
        <v>275</v>
      </c>
      <c r="H301" s="221">
        <v>28</v>
      </c>
      <c r="I301" s="222"/>
      <c r="J301" s="223">
        <f t="shared" si="95"/>
        <v>0</v>
      </c>
      <c r="K301" s="224"/>
      <c r="L301" s="225"/>
      <c r="M301" s="226" t="s">
        <v>1</v>
      </c>
      <c r="N301" s="227" t="s">
        <v>41</v>
      </c>
      <c r="O301" s="68"/>
      <c r="P301" s="208">
        <f t="shared" si="96"/>
        <v>0</v>
      </c>
      <c r="Q301" s="208">
        <v>2.0000000000000001E-4</v>
      </c>
      <c r="R301" s="208">
        <f t="shared" si="97"/>
        <v>5.5999999999999999E-3</v>
      </c>
      <c r="S301" s="208">
        <v>0</v>
      </c>
      <c r="T301" s="209">
        <f t="shared" si="98"/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210" t="s">
        <v>259</v>
      </c>
      <c r="AT301" s="210" t="s">
        <v>922</v>
      </c>
      <c r="AU301" s="210" t="s">
        <v>86</v>
      </c>
      <c r="AY301" s="14" t="s">
        <v>169</v>
      </c>
      <c r="BE301" s="211">
        <f t="shared" si="99"/>
        <v>0</v>
      </c>
      <c r="BF301" s="211">
        <f t="shared" si="100"/>
        <v>0</v>
      </c>
      <c r="BG301" s="211">
        <f t="shared" si="101"/>
        <v>0</v>
      </c>
      <c r="BH301" s="211">
        <f t="shared" si="102"/>
        <v>0</v>
      </c>
      <c r="BI301" s="211">
        <f t="shared" si="103"/>
        <v>0</v>
      </c>
      <c r="BJ301" s="14" t="s">
        <v>84</v>
      </c>
      <c r="BK301" s="211">
        <f t="shared" si="104"/>
        <v>0</v>
      </c>
      <c r="BL301" s="14" t="s">
        <v>251</v>
      </c>
      <c r="BM301" s="210" t="s">
        <v>2382</v>
      </c>
    </row>
    <row r="302" spans="1:65" s="2" customFormat="1" ht="21.75" customHeight="1">
      <c r="A302" s="31"/>
      <c r="B302" s="32"/>
      <c r="C302" s="217" t="s">
        <v>552</v>
      </c>
      <c r="D302" s="217" t="s">
        <v>922</v>
      </c>
      <c r="E302" s="218" t="s">
        <v>2095</v>
      </c>
      <c r="F302" s="219" t="s">
        <v>2096</v>
      </c>
      <c r="G302" s="220" t="s">
        <v>275</v>
      </c>
      <c r="H302" s="221">
        <v>43.021999999999998</v>
      </c>
      <c r="I302" s="222"/>
      <c r="J302" s="223">
        <f t="shared" si="95"/>
        <v>0</v>
      </c>
      <c r="K302" s="224"/>
      <c r="L302" s="225"/>
      <c r="M302" s="226" t="s">
        <v>1</v>
      </c>
      <c r="N302" s="227" t="s">
        <v>41</v>
      </c>
      <c r="O302" s="68"/>
      <c r="P302" s="208">
        <f t="shared" si="96"/>
        <v>0</v>
      </c>
      <c r="Q302" s="208">
        <v>2.0000000000000001E-4</v>
      </c>
      <c r="R302" s="208">
        <f t="shared" si="97"/>
        <v>8.6043999999999999E-3</v>
      </c>
      <c r="S302" s="208">
        <v>0</v>
      </c>
      <c r="T302" s="209">
        <f t="shared" si="98"/>
        <v>0</v>
      </c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R302" s="210" t="s">
        <v>259</v>
      </c>
      <c r="AT302" s="210" t="s">
        <v>922</v>
      </c>
      <c r="AU302" s="210" t="s">
        <v>86</v>
      </c>
      <c r="AY302" s="14" t="s">
        <v>169</v>
      </c>
      <c r="BE302" s="211">
        <f t="shared" si="99"/>
        <v>0</v>
      </c>
      <c r="BF302" s="211">
        <f t="shared" si="100"/>
        <v>0</v>
      </c>
      <c r="BG302" s="211">
        <f t="shared" si="101"/>
        <v>0</v>
      </c>
      <c r="BH302" s="211">
        <f t="shared" si="102"/>
        <v>0</v>
      </c>
      <c r="BI302" s="211">
        <f t="shared" si="103"/>
        <v>0</v>
      </c>
      <c r="BJ302" s="14" t="s">
        <v>84</v>
      </c>
      <c r="BK302" s="211">
        <f t="shared" si="104"/>
        <v>0</v>
      </c>
      <c r="BL302" s="14" t="s">
        <v>251</v>
      </c>
      <c r="BM302" s="210" t="s">
        <v>2383</v>
      </c>
    </row>
    <row r="303" spans="1:65" s="2" customFormat="1" ht="21.75" customHeight="1">
      <c r="A303" s="31"/>
      <c r="B303" s="32"/>
      <c r="C303" s="198" t="s">
        <v>1506</v>
      </c>
      <c r="D303" s="198" t="s">
        <v>173</v>
      </c>
      <c r="E303" s="199" t="s">
        <v>1745</v>
      </c>
      <c r="F303" s="200" t="s">
        <v>1746</v>
      </c>
      <c r="G303" s="201" t="s">
        <v>220</v>
      </c>
      <c r="H303" s="202">
        <v>0.46700000000000003</v>
      </c>
      <c r="I303" s="203"/>
      <c r="J303" s="204">
        <f t="shared" si="95"/>
        <v>0</v>
      </c>
      <c r="K303" s="205"/>
      <c r="L303" s="36"/>
      <c r="M303" s="206" t="s">
        <v>1</v>
      </c>
      <c r="N303" s="207" t="s">
        <v>41</v>
      </c>
      <c r="O303" s="68"/>
      <c r="P303" s="208">
        <f t="shared" si="96"/>
        <v>0</v>
      </c>
      <c r="Q303" s="208">
        <v>0</v>
      </c>
      <c r="R303" s="208">
        <f t="shared" si="97"/>
        <v>0</v>
      </c>
      <c r="S303" s="208">
        <v>0</v>
      </c>
      <c r="T303" s="209">
        <f t="shared" si="98"/>
        <v>0</v>
      </c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210" t="s">
        <v>251</v>
      </c>
      <c r="AT303" s="210" t="s">
        <v>173</v>
      </c>
      <c r="AU303" s="210" t="s">
        <v>86</v>
      </c>
      <c r="AY303" s="14" t="s">
        <v>169</v>
      </c>
      <c r="BE303" s="211">
        <f t="shared" si="99"/>
        <v>0</v>
      </c>
      <c r="BF303" s="211">
        <f t="shared" si="100"/>
        <v>0</v>
      </c>
      <c r="BG303" s="211">
        <f t="shared" si="101"/>
        <v>0</v>
      </c>
      <c r="BH303" s="211">
        <f t="shared" si="102"/>
        <v>0</v>
      </c>
      <c r="BI303" s="211">
        <f t="shared" si="103"/>
        <v>0</v>
      </c>
      <c r="BJ303" s="14" t="s">
        <v>84</v>
      </c>
      <c r="BK303" s="211">
        <f t="shared" si="104"/>
        <v>0</v>
      </c>
      <c r="BL303" s="14" t="s">
        <v>251</v>
      </c>
      <c r="BM303" s="210" t="s">
        <v>2384</v>
      </c>
    </row>
    <row r="304" spans="1:65" s="12" customFormat="1" ht="22.9" customHeight="1">
      <c r="B304" s="182"/>
      <c r="C304" s="183"/>
      <c r="D304" s="184" t="s">
        <v>75</v>
      </c>
      <c r="E304" s="196" t="s">
        <v>311</v>
      </c>
      <c r="F304" s="196" t="s">
        <v>312</v>
      </c>
      <c r="G304" s="183"/>
      <c r="H304" s="183"/>
      <c r="I304" s="186"/>
      <c r="J304" s="197">
        <f>BK304</f>
        <v>0</v>
      </c>
      <c r="K304" s="183"/>
      <c r="L304" s="188"/>
      <c r="M304" s="189"/>
      <c r="N304" s="190"/>
      <c r="O304" s="190"/>
      <c r="P304" s="191">
        <f>SUM(P305:P309)</f>
        <v>0</v>
      </c>
      <c r="Q304" s="190"/>
      <c r="R304" s="191">
        <f>SUM(R305:R309)</f>
        <v>0.48887800000000003</v>
      </c>
      <c r="S304" s="190"/>
      <c r="T304" s="192">
        <f>SUM(T305:T309)</f>
        <v>0</v>
      </c>
      <c r="AR304" s="193" t="s">
        <v>86</v>
      </c>
      <c r="AT304" s="194" t="s">
        <v>75</v>
      </c>
      <c r="AU304" s="194" t="s">
        <v>84</v>
      </c>
      <c r="AY304" s="193" t="s">
        <v>169</v>
      </c>
      <c r="BK304" s="195">
        <f>SUM(BK305:BK309)</f>
        <v>0</v>
      </c>
    </row>
    <row r="305" spans="1:65" s="2" customFormat="1" ht="33" customHeight="1">
      <c r="A305" s="31"/>
      <c r="B305" s="32"/>
      <c r="C305" s="198" t="s">
        <v>467</v>
      </c>
      <c r="D305" s="198" t="s">
        <v>173</v>
      </c>
      <c r="E305" s="199" t="s">
        <v>1773</v>
      </c>
      <c r="F305" s="200" t="s">
        <v>1774</v>
      </c>
      <c r="G305" s="201" t="s">
        <v>176</v>
      </c>
      <c r="H305" s="202">
        <v>12.792</v>
      </c>
      <c r="I305" s="203"/>
      <c r="J305" s="204">
        <f>ROUND(I305*H305,2)</f>
        <v>0</v>
      </c>
      <c r="K305" s="205"/>
      <c r="L305" s="36"/>
      <c r="M305" s="206" t="s">
        <v>1</v>
      </c>
      <c r="N305" s="207" t="s">
        <v>41</v>
      </c>
      <c r="O305" s="68"/>
      <c r="P305" s="208">
        <f>O305*H305</f>
        <v>0</v>
      </c>
      <c r="Q305" s="208">
        <v>8.9999999999999993E-3</v>
      </c>
      <c r="R305" s="208">
        <f>Q305*H305</f>
        <v>0.11512799999999999</v>
      </c>
      <c r="S305" s="208">
        <v>0</v>
      </c>
      <c r="T305" s="209">
        <f>S305*H305</f>
        <v>0</v>
      </c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210" t="s">
        <v>251</v>
      </c>
      <c r="AT305" s="210" t="s">
        <v>173</v>
      </c>
      <c r="AU305" s="210" t="s">
        <v>86</v>
      </c>
      <c r="AY305" s="14" t="s">
        <v>169</v>
      </c>
      <c r="BE305" s="211">
        <f>IF(N305="základní",J305,0)</f>
        <v>0</v>
      </c>
      <c r="BF305" s="211">
        <f>IF(N305="snížená",J305,0)</f>
        <v>0</v>
      </c>
      <c r="BG305" s="211">
        <f>IF(N305="zákl. přenesená",J305,0)</f>
        <v>0</v>
      </c>
      <c r="BH305" s="211">
        <f>IF(N305="sníž. přenesená",J305,0)</f>
        <v>0</v>
      </c>
      <c r="BI305" s="211">
        <f>IF(N305="nulová",J305,0)</f>
        <v>0</v>
      </c>
      <c r="BJ305" s="14" t="s">
        <v>84</v>
      </c>
      <c r="BK305" s="211">
        <f>ROUND(I305*H305,2)</f>
        <v>0</v>
      </c>
      <c r="BL305" s="14" t="s">
        <v>251</v>
      </c>
      <c r="BM305" s="210" t="s">
        <v>2385</v>
      </c>
    </row>
    <row r="306" spans="1:65" s="2" customFormat="1" ht="21.75" customHeight="1">
      <c r="A306" s="31"/>
      <c r="B306" s="32"/>
      <c r="C306" s="217" t="s">
        <v>471</v>
      </c>
      <c r="D306" s="217" t="s">
        <v>922</v>
      </c>
      <c r="E306" s="218" t="s">
        <v>1777</v>
      </c>
      <c r="F306" s="219" t="s">
        <v>1778</v>
      </c>
      <c r="G306" s="220" t="s">
        <v>176</v>
      </c>
      <c r="H306" s="221">
        <v>13</v>
      </c>
      <c r="I306" s="222"/>
      <c r="J306" s="223">
        <f>ROUND(I306*H306,2)</f>
        <v>0</v>
      </c>
      <c r="K306" s="224"/>
      <c r="L306" s="225"/>
      <c r="M306" s="226" t="s">
        <v>1</v>
      </c>
      <c r="N306" s="227" t="s">
        <v>41</v>
      </c>
      <c r="O306" s="68"/>
      <c r="P306" s="208">
        <f>O306*H306</f>
        <v>0</v>
      </c>
      <c r="Q306" s="208">
        <v>2.8750000000000001E-2</v>
      </c>
      <c r="R306" s="208">
        <f>Q306*H306</f>
        <v>0.37375000000000003</v>
      </c>
      <c r="S306" s="208">
        <v>0</v>
      </c>
      <c r="T306" s="209">
        <f>S306*H306</f>
        <v>0</v>
      </c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R306" s="210" t="s">
        <v>259</v>
      </c>
      <c r="AT306" s="210" t="s">
        <v>922</v>
      </c>
      <c r="AU306" s="210" t="s">
        <v>86</v>
      </c>
      <c r="AY306" s="14" t="s">
        <v>169</v>
      </c>
      <c r="BE306" s="211">
        <f>IF(N306="základní",J306,0)</f>
        <v>0</v>
      </c>
      <c r="BF306" s="211">
        <f>IF(N306="snížená",J306,0)</f>
        <v>0</v>
      </c>
      <c r="BG306" s="211">
        <f>IF(N306="zákl. přenesená",J306,0)</f>
        <v>0</v>
      </c>
      <c r="BH306" s="211">
        <f>IF(N306="sníž. přenesená",J306,0)</f>
        <v>0</v>
      </c>
      <c r="BI306" s="211">
        <f>IF(N306="nulová",J306,0)</f>
        <v>0</v>
      </c>
      <c r="BJ306" s="14" t="s">
        <v>84</v>
      </c>
      <c r="BK306" s="211">
        <f>ROUND(I306*H306,2)</f>
        <v>0</v>
      </c>
      <c r="BL306" s="14" t="s">
        <v>251</v>
      </c>
      <c r="BM306" s="210" t="s">
        <v>2386</v>
      </c>
    </row>
    <row r="307" spans="1:65" s="2" customFormat="1" ht="16.5" customHeight="1">
      <c r="A307" s="31"/>
      <c r="B307" s="32"/>
      <c r="C307" s="198" t="s">
        <v>464</v>
      </c>
      <c r="D307" s="198" t="s">
        <v>173</v>
      </c>
      <c r="E307" s="199" t="s">
        <v>1785</v>
      </c>
      <c r="F307" s="200" t="s">
        <v>1786</v>
      </c>
      <c r="G307" s="201" t="s">
        <v>280</v>
      </c>
      <c r="H307" s="202">
        <v>5</v>
      </c>
      <c r="I307" s="203"/>
      <c r="J307" s="204">
        <f>ROUND(I307*H307,2)</f>
        <v>0</v>
      </c>
      <c r="K307" s="205"/>
      <c r="L307" s="36"/>
      <c r="M307" s="206" t="s">
        <v>1</v>
      </c>
      <c r="N307" s="207" t="s">
        <v>41</v>
      </c>
      <c r="O307" s="68"/>
      <c r="P307" s="208">
        <f>O307*H307</f>
        <v>0</v>
      </c>
      <c r="Q307" s="208">
        <v>0</v>
      </c>
      <c r="R307" s="208">
        <f>Q307*H307</f>
        <v>0</v>
      </c>
      <c r="S307" s="208">
        <v>0</v>
      </c>
      <c r="T307" s="209">
        <f>S307*H307</f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210" t="s">
        <v>251</v>
      </c>
      <c r="AT307" s="210" t="s">
        <v>173</v>
      </c>
      <c r="AU307" s="210" t="s">
        <v>86</v>
      </c>
      <c r="AY307" s="14" t="s">
        <v>169</v>
      </c>
      <c r="BE307" s="211">
        <f>IF(N307="základní",J307,0)</f>
        <v>0</v>
      </c>
      <c r="BF307" s="211">
        <f>IF(N307="snížená",J307,0)</f>
        <v>0</v>
      </c>
      <c r="BG307" s="211">
        <f>IF(N307="zákl. přenesená",J307,0)</f>
        <v>0</v>
      </c>
      <c r="BH307" s="211">
        <f>IF(N307="sníž. přenesená",J307,0)</f>
        <v>0</v>
      </c>
      <c r="BI307" s="211">
        <f>IF(N307="nulová",J307,0)</f>
        <v>0</v>
      </c>
      <c r="BJ307" s="14" t="s">
        <v>84</v>
      </c>
      <c r="BK307" s="211">
        <f>ROUND(I307*H307,2)</f>
        <v>0</v>
      </c>
      <c r="BL307" s="14" t="s">
        <v>251</v>
      </c>
      <c r="BM307" s="210" t="s">
        <v>2387</v>
      </c>
    </row>
    <row r="308" spans="1:65" s="2" customFormat="1" ht="16.5" customHeight="1">
      <c r="A308" s="31"/>
      <c r="B308" s="32"/>
      <c r="C308" s="198" t="s">
        <v>516</v>
      </c>
      <c r="D308" s="198" t="s">
        <v>173</v>
      </c>
      <c r="E308" s="199" t="s">
        <v>1789</v>
      </c>
      <c r="F308" s="200" t="s">
        <v>1790</v>
      </c>
      <c r="G308" s="201" t="s">
        <v>280</v>
      </c>
      <c r="H308" s="202">
        <v>2</v>
      </c>
      <c r="I308" s="203"/>
      <c r="J308" s="204">
        <f>ROUND(I308*H308,2)</f>
        <v>0</v>
      </c>
      <c r="K308" s="205"/>
      <c r="L308" s="36"/>
      <c r="M308" s="206" t="s">
        <v>1</v>
      </c>
      <c r="N308" s="207" t="s">
        <v>41</v>
      </c>
      <c r="O308" s="68"/>
      <c r="P308" s="208">
        <f>O308*H308</f>
        <v>0</v>
      </c>
      <c r="Q308" s="208">
        <v>0</v>
      </c>
      <c r="R308" s="208">
        <f>Q308*H308</f>
        <v>0</v>
      </c>
      <c r="S308" s="208">
        <v>0</v>
      </c>
      <c r="T308" s="209">
        <f>S308*H308</f>
        <v>0</v>
      </c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R308" s="210" t="s">
        <v>251</v>
      </c>
      <c r="AT308" s="210" t="s">
        <v>173</v>
      </c>
      <c r="AU308" s="210" t="s">
        <v>86</v>
      </c>
      <c r="AY308" s="14" t="s">
        <v>169</v>
      </c>
      <c r="BE308" s="211">
        <f>IF(N308="základní",J308,0)</f>
        <v>0</v>
      </c>
      <c r="BF308" s="211">
        <f>IF(N308="snížená",J308,0)</f>
        <v>0</v>
      </c>
      <c r="BG308" s="211">
        <f>IF(N308="zákl. přenesená",J308,0)</f>
        <v>0</v>
      </c>
      <c r="BH308" s="211">
        <f>IF(N308="sníž. přenesená",J308,0)</f>
        <v>0</v>
      </c>
      <c r="BI308" s="211">
        <f>IF(N308="nulová",J308,0)</f>
        <v>0</v>
      </c>
      <c r="BJ308" s="14" t="s">
        <v>84</v>
      </c>
      <c r="BK308" s="211">
        <f>ROUND(I308*H308,2)</f>
        <v>0</v>
      </c>
      <c r="BL308" s="14" t="s">
        <v>251</v>
      </c>
      <c r="BM308" s="210" t="s">
        <v>2388</v>
      </c>
    </row>
    <row r="309" spans="1:65" s="2" customFormat="1" ht="21.75" customHeight="1">
      <c r="A309" s="31"/>
      <c r="B309" s="32"/>
      <c r="C309" s="198" t="s">
        <v>520</v>
      </c>
      <c r="D309" s="198" t="s">
        <v>173</v>
      </c>
      <c r="E309" s="199" t="s">
        <v>1793</v>
      </c>
      <c r="F309" s="200" t="s">
        <v>1794</v>
      </c>
      <c r="G309" s="201" t="s">
        <v>220</v>
      </c>
      <c r="H309" s="202">
        <v>0.48899999999999999</v>
      </c>
      <c r="I309" s="203"/>
      <c r="J309" s="204">
        <f>ROUND(I309*H309,2)</f>
        <v>0</v>
      </c>
      <c r="K309" s="205"/>
      <c r="L309" s="36"/>
      <c r="M309" s="206" t="s">
        <v>1</v>
      </c>
      <c r="N309" s="207" t="s">
        <v>41</v>
      </c>
      <c r="O309" s="68"/>
      <c r="P309" s="208">
        <f>O309*H309</f>
        <v>0</v>
      </c>
      <c r="Q309" s="208">
        <v>0</v>
      </c>
      <c r="R309" s="208">
        <f>Q309*H309</f>
        <v>0</v>
      </c>
      <c r="S309" s="208">
        <v>0</v>
      </c>
      <c r="T309" s="209">
        <f>S309*H309</f>
        <v>0</v>
      </c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R309" s="210" t="s">
        <v>251</v>
      </c>
      <c r="AT309" s="210" t="s">
        <v>173</v>
      </c>
      <c r="AU309" s="210" t="s">
        <v>86</v>
      </c>
      <c r="AY309" s="14" t="s">
        <v>169</v>
      </c>
      <c r="BE309" s="211">
        <f>IF(N309="základní",J309,0)</f>
        <v>0</v>
      </c>
      <c r="BF309" s="211">
        <f>IF(N309="snížená",J309,0)</f>
        <v>0</v>
      </c>
      <c r="BG309" s="211">
        <f>IF(N309="zákl. přenesená",J309,0)</f>
        <v>0</v>
      </c>
      <c r="BH309" s="211">
        <f>IF(N309="sníž. přenesená",J309,0)</f>
        <v>0</v>
      </c>
      <c r="BI309" s="211">
        <f>IF(N309="nulová",J309,0)</f>
        <v>0</v>
      </c>
      <c r="BJ309" s="14" t="s">
        <v>84</v>
      </c>
      <c r="BK309" s="211">
        <f>ROUND(I309*H309,2)</f>
        <v>0</v>
      </c>
      <c r="BL309" s="14" t="s">
        <v>251</v>
      </c>
      <c r="BM309" s="210" t="s">
        <v>2389</v>
      </c>
    </row>
    <row r="310" spans="1:65" s="12" customFormat="1" ht="22.9" customHeight="1">
      <c r="B310" s="182"/>
      <c r="C310" s="183"/>
      <c r="D310" s="184" t="s">
        <v>75</v>
      </c>
      <c r="E310" s="196" t="s">
        <v>969</v>
      </c>
      <c r="F310" s="196" t="s">
        <v>1810</v>
      </c>
      <c r="G310" s="183"/>
      <c r="H310" s="183"/>
      <c r="I310" s="186"/>
      <c r="J310" s="197">
        <f>BK310</f>
        <v>0</v>
      </c>
      <c r="K310" s="183"/>
      <c r="L310" s="188"/>
      <c r="M310" s="189"/>
      <c r="N310" s="190"/>
      <c r="O310" s="190"/>
      <c r="P310" s="191">
        <f>SUM(P311:P314)</f>
        <v>0</v>
      </c>
      <c r="Q310" s="190"/>
      <c r="R310" s="191">
        <f>SUM(R311:R314)</f>
        <v>0.38281602000000003</v>
      </c>
      <c r="S310" s="190"/>
      <c r="T310" s="192">
        <f>SUM(T311:T314)</f>
        <v>2.1114149999999998E-2</v>
      </c>
      <c r="AR310" s="193" t="s">
        <v>86</v>
      </c>
      <c r="AT310" s="194" t="s">
        <v>75</v>
      </c>
      <c r="AU310" s="194" t="s">
        <v>84</v>
      </c>
      <c r="AY310" s="193" t="s">
        <v>169</v>
      </c>
      <c r="BK310" s="195">
        <f>SUM(BK311:BK314)</f>
        <v>0</v>
      </c>
    </row>
    <row r="311" spans="1:65" s="2" customFormat="1" ht="21.75" customHeight="1">
      <c r="A311" s="31"/>
      <c r="B311" s="32"/>
      <c r="C311" s="198" t="s">
        <v>568</v>
      </c>
      <c r="D311" s="198" t="s">
        <v>173</v>
      </c>
      <c r="E311" s="199" t="s">
        <v>971</v>
      </c>
      <c r="F311" s="200" t="s">
        <v>972</v>
      </c>
      <c r="G311" s="201" t="s">
        <v>176</v>
      </c>
      <c r="H311" s="202">
        <v>140.761</v>
      </c>
      <c r="I311" s="203"/>
      <c r="J311" s="204">
        <f>ROUND(I311*H311,2)</f>
        <v>0</v>
      </c>
      <c r="K311" s="205"/>
      <c r="L311" s="36"/>
      <c r="M311" s="206" t="s">
        <v>1</v>
      </c>
      <c r="N311" s="207" t="s">
        <v>41</v>
      </c>
      <c r="O311" s="68"/>
      <c r="P311" s="208">
        <f>O311*H311</f>
        <v>0</v>
      </c>
      <c r="Q311" s="208">
        <v>0</v>
      </c>
      <c r="R311" s="208">
        <f>Q311*H311</f>
        <v>0</v>
      </c>
      <c r="S311" s="208">
        <v>1.4999999999999999E-4</v>
      </c>
      <c r="T311" s="209">
        <f>S311*H311</f>
        <v>2.1114149999999998E-2</v>
      </c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R311" s="210" t="s">
        <v>251</v>
      </c>
      <c r="AT311" s="210" t="s">
        <v>173</v>
      </c>
      <c r="AU311" s="210" t="s">
        <v>86</v>
      </c>
      <c r="AY311" s="14" t="s">
        <v>169</v>
      </c>
      <c r="BE311" s="211">
        <f>IF(N311="základní",J311,0)</f>
        <v>0</v>
      </c>
      <c r="BF311" s="211">
        <f>IF(N311="snížená",J311,0)</f>
        <v>0</v>
      </c>
      <c r="BG311" s="211">
        <f>IF(N311="zákl. přenesená",J311,0)</f>
        <v>0</v>
      </c>
      <c r="BH311" s="211">
        <f>IF(N311="sníž. přenesená",J311,0)</f>
        <v>0</v>
      </c>
      <c r="BI311" s="211">
        <f>IF(N311="nulová",J311,0)</f>
        <v>0</v>
      </c>
      <c r="BJ311" s="14" t="s">
        <v>84</v>
      </c>
      <c r="BK311" s="211">
        <f>ROUND(I311*H311,2)</f>
        <v>0</v>
      </c>
      <c r="BL311" s="14" t="s">
        <v>251</v>
      </c>
      <c r="BM311" s="210" t="s">
        <v>2390</v>
      </c>
    </row>
    <row r="312" spans="1:65" s="2" customFormat="1" ht="21.75" customHeight="1">
      <c r="A312" s="31"/>
      <c r="B312" s="32"/>
      <c r="C312" s="198" t="s">
        <v>512</v>
      </c>
      <c r="D312" s="198" t="s">
        <v>173</v>
      </c>
      <c r="E312" s="199" t="s">
        <v>977</v>
      </c>
      <c r="F312" s="200" t="s">
        <v>978</v>
      </c>
      <c r="G312" s="201" t="s">
        <v>176</v>
      </c>
      <c r="H312" s="202">
        <v>166.34399999999999</v>
      </c>
      <c r="I312" s="203"/>
      <c r="J312" s="204">
        <f>ROUND(I312*H312,2)</f>
        <v>0</v>
      </c>
      <c r="K312" s="205"/>
      <c r="L312" s="36"/>
      <c r="M312" s="206" t="s">
        <v>1</v>
      </c>
      <c r="N312" s="207" t="s">
        <v>41</v>
      </c>
      <c r="O312" s="68"/>
      <c r="P312" s="208">
        <f>O312*H312</f>
        <v>0</v>
      </c>
      <c r="Q312" s="208">
        <v>2.0000000000000001E-4</v>
      </c>
      <c r="R312" s="208">
        <f>Q312*H312</f>
        <v>3.3268800000000001E-2</v>
      </c>
      <c r="S312" s="208">
        <v>0</v>
      </c>
      <c r="T312" s="209">
        <f>S312*H312</f>
        <v>0</v>
      </c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R312" s="210" t="s">
        <v>251</v>
      </c>
      <c r="AT312" s="210" t="s">
        <v>173</v>
      </c>
      <c r="AU312" s="210" t="s">
        <v>86</v>
      </c>
      <c r="AY312" s="14" t="s">
        <v>169</v>
      </c>
      <c r="BE312" s="211">
        <f>IF(N312="základní",J312,0)</f>
        <v>0</v>
      </c>
      <c r="BF312" s="211">
        <f>IF(N312="snížená",J312,0)</f>
        <v>0</v>
      </c>
      <c r="BG312" s="211">
        <f>IF(N312="zákl. přenesená",J312,0)</f>
        <v>0</v>
      </c>
      <c r="BH312" s="211">
        <f>IF(N312="sníž. přenesená",J312,0)</f>
        <v>0</v>
      </c>
      <c r="BI312" s="211">
        <f>IF(N312="nulová",J312,0)</f>
        <v>0</v>
      </c>
      <c r="BJ312" s="14" t="s">
        <v>84</v>
      </c>
      <c r="BK312" s="211">
        <f>ROUND(I312*H312,2)</f>
        <v>0</v>
      </c>
      <c r="BL312" s="14" t="s">
        <v>251</v>
      </c>
      <c r="BM312" s="210" t="s">
        <v>2391</v>
      </c>
    </row>
    <row r="313" spans="1:65" s="2" customFormat="1" ht="33" customHeight="1">
      <c r="A313" s="31"/>
      <c r="B313" s="32"/>
      <c r="C313" s="198" t="s">
        <v>548</v>
      </c>
      <c r="D313" s="198" t="s">
        <v>173</v>
      </c>
      <c r="E313" s="199" t="s">
        <v>1816</v>
      </c>
      <c r="F313" s="200" t="s">
        <v>1817</v>
      </c>
      <c r="G313" s="201" t="s">
        <v>176</v>
      </c>
      <c r="H313" s="202">
        <v>587.27700000000004</v>
      </c>
      <c r="I313" s="203"/>
      <c r="J313" s="204">
        <f>ROUND(I313*H313,2)</f>
        <v>0</v>
      </c>
      <c r="K313" s="205"/>
      <c r="L313" s="36"/>
      <c r="M313" s="206" t="s">
        <v>1</v>
      </c>
      <c r="N313" s="207" t="s">
        <v>41</v>
      </c>
      <c r="O313" s="68"/>
      <c r="P313" s="208">
        <f>O313*H313</f>
        <v>0</v>
      </c>
      <c r="Q313" s="208">
        <v>2.5999999999999998E-4</v>
      </c>
      <c r="R313" s="208">
        <f>Q313*H313</f>
        <v>0.15269202000000001</v>
      </c>
      <c r="S313" s="208">
        <v>0</v>
      </c>
      <c r="T313" s="209">
        <f>S313*H313</f>
        <v>0</v>
      </c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R313" s="210" t="s">
        <v>251</v>
      </c>
      <c r="AT313" s="210" t="s">
        <v>173</v>
      </c>
      <c r="AU313" s="210" t="s">
        <v>86</v>
      </c>
      <c r="AY313" s="14" t="s">
        <v>169</v>
      </c>
      <c r="BE313" s="211">
        <f>IF(N313="základní",J313,0)</f>
        <v>0</v>
      </c>
      <c r="BF313" s="211">
        <f>IF(N313="snížená",J313,0)</f>
        <v>0</v>
      </c>
      <c r="BG313" s="211">
        <f>IF(N313="zákl. přenesená",J313,0)</f>
        <v>0</v>
      </c>
      <c r="BH313" s="211">
        <f>IF(N313="sníž. přenesená",J313,0)</f>
        <v>0</v>
      </c>
      <c r="BI313" s="211">
        <f>IF(N313="nulová",J313,0)</f>
        <v>0</v>
      </c>
      <c r="BJ313" s="14" t="s">
        <v>84</v>
      </c>
      <c r="BK313" s="211">
        <f>ROUND(I313*H313,2)</f>
        <v>0</v>
      </c>
      <c r="BL313" s="14" t="s">
        <v>251</v>
      </c>
      <c r="BM313" s="210" t="s">
        <v>2392</v>
      </c>
    </row>
    <row r="314" spans="1:65" s="2" customFormat="1" ht="44.25" customHeight="1">
      <c r="A314" s="31"/>
      <c r="B314" s="32"/>
      <c r="C314" s="198" t="s">
        <v>536</v>
      </c>
      <c r="D314" s="198" t="s">
        <v>173</v>
      </c>
      <c r="E314" s="199" t="s">
        <v>1829</v>
      </c>
      <c r="F314" s="200" t="s">
        <v>1830</v>
      </c>
      <c r="G314" s="201" t="s">
        <v>176</v>
      </c>
      <c r="H314" s="202">
        <v>51.804000000000002</v>
      </c>
      <c r="I314" s="203"/>
      <c r="J314" s="204">
        <f>ROUND(I314*H314,2)</f>
        <v>0</v>
      </c>
      <c r="K314" s="205"/>
      <c r="L314" s="36"/>
      <c r="M314" s="212" t="s">
        <v>1</v>
      </c>
      <c r="N314" s="213" t="s">
        <v>41</v>
      </c>
      <c r="O314" s="214"/>
      <c r="P314" s="215">
        <f>O314*H314</f>
        <v>0</v>
      </c>
      <c r="Q314" s="215">
        <v>3.8E-3</v>
      </c>
      <c r="R314" s="215">
        <f>Q314*H314</f>
        <v>0.19685520000000001</v>
      </c>
      <c r="S314" s="215">
        <v>0</v>
      </c>
      <c r="T314" s="216">
        <f>S314*H314</f>
        <v>0</v>
      </c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R314" s="210" t="s">
        <v>251</v>
      </c>
      <c r="AT314" s="210" t="s">
        <v>173</v>
      </c>
      <c r="AU314" s="210" t="s">
        <v>86</v>
      </c>
      <c r="AY314" s="14" t="s">
        <v>169</v>
      </c>
      <c r="BE314" s="211">
        <f>IF(N314="základní",J314,0)</f>
        <v>0</v>
      </c>
      <c r="BF314" s="211">
        <f>IF(N314="snížená",J314,0)</f>
        <v>0</v>
      </c>
      <c r="BG314" s="211">
        <f>IF(N314="zákl. přenesená",J314,0)</f>
        <v>0</v>
      </c>
      <c r="BH314" s="211">
        <f>IF(N314="sníž. přenesená",J314,0)</f>
        <v>0</v>
      </c>
      <c r="BI314" s="211">
        <f>IF(N314="nulová",J314,0)</f>
        <v>0</v>
      </c>
      <c r="BJ314" s="14" t="s">
        <v>84</v>
      </c>
      <c r="BK314" s="211">
        <f>ROUND(I314*H314,2)</f>
        <v>0</v>
      </c>
      <c r="BL314" s="14" t="s">
        <v>251</v>
      </c>
      <c r="BM314" s="210" t="s">
        <v>2393</v>
      </c>
    </row>
    <row r="315" spans="1:65" s="2" customFormat="1" ht="6.95" customHeight="1">
      <c r="A315" s="31"/>
      <c r="B315" s="51"/>
      <c r="C315" s="52"/>
      <c r="D315" s="52"/>
      <c r="E315" s="52"/>
      <c r="F315" s="52"/>
      <c r="G315" s="52"/>
      <c r="H315" s="52"/>
      <c r="I315" s="52"/>
      <c r="J315" s="52"/>
      <c r="K315" s="52"/>
      <c r="L315" s="36"/>
      <c r="M315" s="31"/>
      <c r="O315" s="31"/>
      <c r="P315" s="31"/>
      <c r="Q315" s="31"/>
      <c r="R315" s="31"/>
      <c r="S315" s="31"/>
      <c r="T315" s="31"/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</row>
  </sheetData>
  <sheetProtection algorithmName="SHA-512" hashValue="TCjeYmC6pfdXKoNXVpEnyPzKxyNvenGMsAubUCIWc2HLn02M/2HTznqASipQviMtdWIhhnlyodjXDwai4WzHwA==" saltValue="Mdph9cPvdy91LVj3uMe2rqJpq19yzf4cDFrAJZ4n/KLJEmHzOkcVt6ymEvbVFimpZqgFSm7EIHqjuqqfAu+qJg==" spinCount="100000" sheet="1" objects="1" scenarios="1" formatColumns="0" formatRows="0" autoFilter="0"/>
  <autoFilter ref="C142:K314"/>
  <mergeCells count="14">
    <mergeCell ref="D121:F121"/>
    <mergeCell ref="E133:H133"/>
    <mergeCell ref="E135:H135"/>
    <mergeCell ref="L2:V2"/>
    <mergeCell ref="E87:H87"/>
    <mergeCell ref="D117:F117"/>
    <mergeCell ref="D118:F118"/>
    <mergeCell ref="D119:F119"/>
    <mergeCell ref="D120:F120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8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4" t="s">
        <v>113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86</v>
      </c>
    </row>
    <row r="4" spans="1:46" s="1" customFormat="1" ht="24.95" customHeight="1">
      <c r="B4" s="17"/>
      <c r="D4" s="107" t="s">
        <v>126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75" t="str">
        <f>'Rekapitulace stavby'!K6</f>
        <v>Rekonstrukce kina Vesmír</v>
      </c>
      <c r="F7" s="276"/>
      <c r="G7" s="276"/>
      <c r="H7" s="276"/>
      <c r="L7" s="17"/>
    </row>
    <row r="8" spans="1:46" s="2" customFormat="1" ht="12" customHeight="1">
      <c r="A8" s="31"/>
      <c r="B8" s="36"/>
      <c r="C8" s="31"/>
      <c r="D8" s="109" t="s">
        <v>127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7" t="s">
        <v>2394</v>
      </c>
      <c r="F9" s="278"/>
      <c r="G9" s="278"/>
      <c r="H9" s="27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23. 7. 2020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26</v>
      </c>
      <c r="F15" s="31"/>
      <c r="G15" s="31"/>
      <c r="H15" s="31"/>
      <c r="I15" s="109" t="s">
        <v>27</v>
      </c>
      <c r="J15" s="110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28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9" t="str">
        <f>'Rekapitulace stavby'!E14</f>
        <v>Vyplň údaj</v>
      </c>
      <c r="F18" s="280"/>
      <c r="G18" s="280"/>
      <c r="H18" s="280"/>
      <c r="I18" s="109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30</v>
      </c>
      <c r="E20" s="31"/>
      <c r="F20" s="31"/>
      <c r="G20" s="31"/>
      <c r="H20" s="31"/>
      <c r="I20" s="109" t="s">
        <v>25</v>
      </c>
      <c r="J20" s="110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">
        <v>31</v>
      </c>
      <c r="F21" s="31"/>
      <c r="G21" s="31"/>
      <c r="H21" s="31"/>
      <c r="I21" s="109" t="s">
        <v>27</v>
      </c>
      <c r="J21" s="110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33</v>
      </c>
      <c r="E23" s="31"/>
      <c r="F23" s="31"/>
      <c r="G23" s="31"/>
      <c r="H23" s="31"/>
      <c r="I23" s="109" t="s">
        <v>25</v>
      </c>
      <c r="J23" s="110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">
        <v>34</v>
      </c>
      <c r="F24" s="31"/>
      <c r="G24" s="31"/>
      <c r="H24" s="31"/>
      <c r="I24" s="109" t="s">
        <v>27</v>
      </c>
      <c r="J24" s="110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35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81" t="s">
        <v>1</v>
      </c>
      <c r="F27" s="281"/>
      <c r="G27" s="281"/>
      <c r="H27" s="28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6"/>
      <c r="C30" s="31"/>
      <c r="D30" s="110" t="s">
        <v>129</v>
      </c>
      <c r="E30" s="31"/>
      <c r="F30" s="31"/>
      <c r="G30" s="31"/>
      <c r="H30" s="31"/>
      <c r="I30" s="31"/>
      <c r="J30" s="116">
        <f>J96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6"/>
      <c r="C31" s="31"/>
      <c r="D31" s="117" t="s">
        <v>130</v>
      </c>
      <c r="E31" s="31"/>
      <c r="F31" s="31"/>
      <c r="G31" s="31"/>
      <c r="H31" s="31"/>
      <c r="I31" s="31"/>
      <c r="J31" s="116">
        <f>J111</f>
        <v>0</v>
      </c>
      <c r="K31" s="3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18" t="s">
        <v>36</v>
      </c>
      <c r="E32" s="31"/>
      <c r="F32" s="31"/>
      <c r="G32" s="31"/>
      <c r="H32" s="31"/>
      <c r="I32" s="31"/>
      <c r="J32" s="119">
        <f>ROUND(J30 + J31,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15"/>
      <c r="E33" s="115"/>
      <c r="F33" s="115"/>
      <c r="G33" s="115"/>
      <c r="H33" s="115"/>
      <c r="I33" s="115"/>
      <c r="J33" s="115"/>
      <c r="K33" s="115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0" t="s">
        <v>38</v>
      </c>
      <c r="G34" s="31"/>
      <c r="H34" s="31"/>
      <c r="I34" s="120" t="s">
        <v>37</v>
      </c>
      <c r="J34" s="120" t="s">
        <v>39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1" t="s">
        <v>40</v>
      </c>
      <c r="E35" s="109" t="s">
        <v>41</v>
      </c>
      <c r="F35" s="122">
        <f>ROUND((SUM(BE111:BE118) + SUM(BE138:BE257)),  2)</f>
        <v>0</v>
      </c>
      <c r="G35" s="31"/>
      <c r="H35" s="31"/>
      <c r="I35" s="123">
        <v>0.21</v>
      </c>
      <c r="J35" s="122">
        <f>ROUND(((SUM(BE111:BE118) + SUM(BE138:BE257))*I35),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09" t="s">
        <v>42</v>
      </c>
      <c r="F36" s="122">
        <f>ROUND((SUM(BF111:BF118) + SUM(BF138:BF257)),  2)</f>
        <v>0</v>
      </c>
      <c r="G36" s="31"/>
      <c r="H36" s="31"/>
      <c r="I36" s="123">
        <v>0.15</v>
      </c>
      <c r="J36" s="122">
        <f>ROUND(((SUM(BF111:BF118) + SUM(BF138:BF257))*I36),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43</v>
      </c>
      <c r="F37" s="122">
        <f>ROUND((SUM(BG111:BG118) + SUM(BG138:BG257)),  2)</f>
        <v>0</v>
      </c>
      <c r="G37" s="31"/>
      <c r="H37" s="31"/>
      <c r="I37" s="123">
        <v>0.21</v>
      </c>
      <c r="J37" s="122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09" t="s">
        <v>44</v>
      </c>
      <c r="F38" s="122">
        <f>ROUND((SUM(BH111:BH118) + SUM(BH138:BH257)),  2)</f>
        <v>0</v>
      </c>
      <c r="G38" s="31"/>
      <c r="H38" s="31"/>
      <c r="I38" s="123">
        <v>0.15</v>
      </c>
      <c r="J38" s="122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09" t="s">
        <v>45</v>
      </c>
      <c r="F39" s="122">
        <f>ROUND((SUM(BI111:BI118) + SUM(BI138:BI257)),  2)</f>
        <v>0</v>
      </c>
      <c r="G39" s="31"/>
      <c r="H39" s="31"/>
      <c r="I39" s="123">
        <v>0</v>
      </c>
      <c r="J39" s="122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4"/>
      <c r="D41" s="125" t="s">
        <v>46</v>
      </c>
      <c r="E41" s="126"/>
      <c r="F41" s="126"/>
      <c r="G41" s="127" t="s">
        <v>47</v>
      </c>
      <c r="H41" s="128" t="s">
        <v>48</v>
      </c>
      <c r="I41" s="126"/>
      <c r="J41" s="129">
        <f>SUM(J32:J39)</f>
        <v>0</v>
      </c>
      <c r="K41" s="130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hidden="1" customHeight="1">
      <c r="A81" s="31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hidden="1" customHeight="1">
      <c r="A82" s="31"/>
      <c r="B82" s="32"/>
      <c r="C82" s="20" t="s">
        <v>131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3"/>
      <c r="D85" s="33"/>
      <c r="E85" s="272" t="str">
        <f>E7</f>
        <v>Rekonstrukce kina Vesmír</v>
      </c>
      <c r="F85" s="273"/>
      <c r="G85" s="273"/>
      <c r="H85" s="27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127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3"/>
      <c r="D87" s="33"/>
      <c r="E87" s="265" t="str">
        <f>E9</f>
        <v>643-08 - vnější stavební práce a střecha</v>
      </c>
      <c r="F87" s="274"/>
      <c r="G87" s="274"/>
      <c r="H87" s="274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hidden="1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23. 7. 2020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7" hidden="1" customHeight="1">
      <c r="A91" s="31"/>
      <c r="B91" s="32"/>
      <c r="C91" s="26" t="s">
        <v>24</v>
      </c>
      <c r="D91" s="33"/>
      <c r="E91" s="33"/>
      <c r="F91" s="24" t="str">
        <f>E15</f>
        <v>Město Trutnov</v>
      </c>
      <c r="G91" s="33"/>
      <c r="H91" s="33"/>
      <c r="I91" s="26" t="s">
        <v>30</v>
      </c>
      <c r="J91" s="29" t="str">
        <f>E21</f>
        <v>ROSA ARCHITEKT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hidden="1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26" t="s">
        <v>33</v>
      </c>
      <c r="J92" s="29" t="str">
        <f>E24</f>
        <v>Martina Škopová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42" t="s">
        <v>132</v>
      </c>
      <c r="D94" s="143"/>
      <c r="E94" s="143"/>
      <c r="F94" s="143"/>
      <c r="G94" s="143"/>
      <c r="H94" s="143"/>
      <c r="I94" s="143"/>
      <c r="J94" s="144" t="s">
        <v>133</v>
      </c>
      <c r="K94" s="14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hidden="1" customHeight="1">
      <c r="A96" s="31"/>
      <c r="B96" s="32"/>
      <c r="C96" s="145" t="s">
        <v>134</v>
      </c>
      <c r="D96" s="33"/>
      <c r="E96" s="33"/>
      <c r="F96" s="33"/>
      <c r="G96" s="33"/>
      <c r="H96" s="33"/>
      <c r="I96" s="33"/>
      <c r="J96" s="81">
        <f>J138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135</v>
      </c>
    </row>
    <row r="97" spans="1:65" s="9" customFormat="1" ht="24.95" hidden="1" customHeight="1">
      <c r="B97" s="146"/>
      <c r="C97" s="147"/>
      <c r="D97" s="148" t="s">
        <v>136</v>
      </c>
      <c r="E97" s="149"/>
      <c r="F97" s="149"/>
      <c r="G97" s="149"/>
      <c r="H97" s="149"/>
      <c r="I97" s="149"/>
      <c r="J97" s="150">
        <f>J139</f>
        <v>0</v>
      </c>
      <c r="K97" s="147"/>
      <c r="L97" s="151"/>
    </row>
    <row r="98" spans="1:65" s="10" customFormat="1" ht="19.899999999999999" hidden="1" customHeight="1">
      <c r="B98" s="152"/>
      <c r="C98" s="153"/>
      <c r="D98" s="154" t="s">
        <v>740</v>
      </c>
      <c r="E98" s="155"/>
      <c r="F98" s="155"/>
      <c r="G98" s="155"/>
      <c r="H98" s="155"/>
      <c r="I98" s="155"/>
      <c r="J98" s="156">
        <f>J140</f>
        <v>0</v>
      </c>
      <c r="K98" s="153"/>
      <c r="L98" s="157"/>
    </row>
    <row r="99" spans="1:65" s="10" customFormat="1" ht="19.899999999999999" hidden="1" customHeight="1">
      <c r="B99" s="152"/>
      <c r="C99" s="153"/>
      <c r="D99" s="154" t="s">
        <v>319</v>
      </c>
      <c r="E99" s="155"/>
      <c r="F99" s="155"/>
      <c r="G99" s="155"/>
      <c r="H99" s="155"/>
      <c r="I99" s="155"/>
      <c r="J99" s="156">
        <f>J143</f>
        <v>0</v>
      </c>
      <c r="K99" s="153"/>
      <c r="L99" s="157"/>
    </row>
    <row r="100" spans="1:65" s="10" customFormat="1" ht="19.899999999999999" hidden="1" customHeight="1">
      <c r="B100" s="152"/>
      <c r="C100" s="153"/>
      <c r="D100" s="154" t="s">
        <v>743</v>
      </c>
      <c r="E100" s="155"/>
      <c r="F100" s="155"/>
      <c r="G100" s="155"/>
      <c r="H100" s="155"/>
      <c r="I100" s="155"/>
      <c r="J100" s="156">
        <f>J148</f>
        <v>0</v>
      </c>
      <c r="K100" s="153"/>
      <c r="L100" s="157"/>
    </row>
    <row r="101" spans="1:65" s="10" customFormat="1" ht="19.899999999999999" hidden="1" customHeight="1">
      <c r="B101" s="152"/>
      <c r="C101" s="153"/>
      <c r="D101" s="154" t="s">
        <v>744</v>
      </c>
      <c r="E101" s="155"/>
      <c r="F101" s="155"/>
      <c r="G101" s="155"/>
      <c r="H101" s="155"/>
      <c r="I101" s="155"/>
      <c r="J101" s="156">
        <f>J161</f>
        <v>0</v>
      </c>
      <c r="K101" s="153"/>
      <c r="L101" s="157"/>
    </row>
    <row r="102" spans="1:65" s="10" customFormat="1" ht="19.899999999999999" hidden="1" customHeight="1">
      <c r="B102" s="152"/>
      <c r="C102" s="153"/>
      <c r="D102" s="154" t="s">
        <v>745</v>
      </c>
      <c r="E102" s="155"/>
      <c r="F102" s="155"/>
      <c r="G102" s="155"/>
      <c r="H102" s="155"/>
      <c r="I102" s="155"/>
      <c r="J102" s="156">
        <f>J175</f>
        <v>0</v>
      </c>
      <c r="K102" s="153"/>
      <c r="L102" s="157"/>
    </row>
    <row r="103" spans="1:65" s="9" customFormat="1" ht="24.95" hidden="1" customHeight="1">
      <c r="B103" s="146"/>
      <c r="C103" s="147"/>
      <c r="D103" s="148" t="s">
        <v>139</v>
      </c>
      <c r="E103" s="149"/>
      <c r="F103" s="149"/>
      <c r="G103" s="149"/>
      <c r="H103" s="149"/>
      <c r="I103" s="149"/>
      <c r="J103" s="150">
        <f>J177</f>
        <v>0</v>
      </c>
      <c r="K103" s="147"/>
      <c r="L103" s="151"/>
    </row>
    <row r="104" spans="1:65" s="10" customFormat="1" ht="19.899999999999999" hidden="1" customHeight="1">
      <c r="B104" s="152"/>
      <c r="C104" s="153"/>
      <c r="D104" s="154" t="s">
        <v>140</v>
      </c>
      <c r="E104" s="155"/>
      <c r="F104" s="155"/>
      <c r="G104" s="155"/>
      <c r="H104" s="155"/>
      <c r="I104" s="155"/>
      <c r="J104" s="156">
        <f>J178</f>
        <v>0</v>
      </c>
      <c r="K104" s="153"/>
      <c r="L104" s="157"/>
    </row>
    <row r="105" spans="1:65" s="10" customFormat="1" ht="19.899999999999999" hidden="1" customHeight="1">
      <c r="B105" s="152"/>
      <c r="C105" s="153"/>
      <c r="D105" s="154" t="s">
        <v>141</v>
      </c>
      <c r="E105" s="155"/>
      <c r="F105" s="155"/>
      <c r="G105" s="155"/>
      <c r="H105" s="155"/>
      <c r="I105" s="155"/>
      <c r="J105" s="156">
        <f>J196</f>
        <v>0</v>
      </c>
      <c r="K105" s="153"/>
      <c r="L105" s="157"/>
    </row>
    <row r="106" spans="1:65" s="10" customFormat="1" ht="19.899999999999999" hidden="1" customHeight="1">
      <c r="B106" s="152"/>
      <c r="C106" s="153"/>
      <c r="D106" s="154" t="s">
        <v>142</v>
      </c>
      <c r="E106" s="155"/>
      <c r="F106" s="155"/>
      <c r="G106" s="155"/>
      <c r="H106" s="155"/>
      <c r="I106" s="155"/>
      <c r="J106" s="156">
        <f>J229</f>
        <v>0</v>
      </c>
      <c r="K106" s="153"/>
      <c r="L106" s="157"/>
    </row>
    <row r="107" spans="1:65" s="10" customFormat="1" ht="19.899999999999999" hidden="1" customHeight="1">
      <c r="B107" s="152"/>
      <c r="C107" s="153"/>
      <c r="D107" s="154" t="s">
        <v>2128</v>
      </c>
      <c r="E107" s="155"/>
      <c r="F107" s="155"/>
      <c r="G107" s="155"/>
      <c r="H107" s="155"/>
      <c r="I107" s="155"/>
      <c r="J107" s="156">
        <f>J249</f>
        <v>0</v>
      </c>
      <c r="K107" s="153"/>
      <c r="L107" s="157"/>
    </row>
    <row r="108" spans="1:65" s="10" customFormat="1" ht="19.899999999999999" hidden="1" customHeight="1">
      <c r="B108" s="152"/>
      <c r="C108" s="153"/>
      <c r="D108" s="154" t="s">
        <v>143</v>
      </c>
      <c r="E108" s="155"/>
      <c r="F108" s="155"/>
      <c r="G108" s="155"/>
      <c r="H108" s="155"/>
      <c r="I108" s="155"/>
      <c r="J108" s="156">
        <f>J253</f>
        <v>0</v>
      </c>
      <c r="K108" s="153"/>
      <c r="L108" s="157"/>
    </row>
    <row r="109" spans="1:65" s="2" customFormat="1" ht="21.75" hidden="1" customHeight="1">
      <c r="A109" s="31"/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65" s="2" customFormat="1" ht="6.95" hidden="1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65" s="2" customFormat="1" ht="29.25" hidden="1" customHeight="1">
      <c r="A111" s="31"/>
      <c r="B111" s="32"/>
      <c r="C111" s="145" t="s">
        <v>145</v>
      </c>
      <c r="D111" s="33"/>
      <c r="E111" s="33"/>
      <c r="F111" s="33"/>
      <c r="G111" s="33"/>
      <c r="H111" s="33"/>
      <c r="I111" s="33"/>
      <c r="J111" s="158">
        <f>ROUND(J112 + J113 + J114 + J115 + J116 + J117,2)</f>
        <v>0</v>
      </c>
      <c r="K111" s="33"/>
      <c r="L111" s="48"/>
      <c r="N111" s="159" t="s">
        <v>40</v>
      </c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65" s="2" customFormat="1" ht="18" hidden="1" customHeight="1">
      <c r="A112" s="31"/>
      <c r="B112" s="32"/>
      <c r="C112" s="33"/>
      <c r="D112" s="270" t="s">
        <v>146</v>
      </c>
      <c r="E112" s="271"/>
      <c r="F112" s="271"/>
      <c r="G112" s="33"/>
      <c r="H112" s="33"/>
      <c r="I112" s="33"/>
      <c r="J112" s="161">
        <v>0</v>
      </c>
      <c r="K112" s="33"/>
      <c r="L112" s="162"/>
      <c r="M112" s="163"/>
      <c r="N112" s="164" t="s">
        <v>41</v>
      </c>
      <c r="O112" s="163"/>
      <c r="P112" s="163"/>
      <c r="Q112" s="163"/>
      <c r="R112" s="163"/>
      <c r="S112" s="165"/>
      <c r="T112" s="165"/>
      <c r="U112" s="165"/>
      <c r="V112" s="165"/>
      <c r="W112" s="165"/>
      <c r="X112" s="165"/>
      <c r="Y112" s="165"/>
      <c r="Z112" s="165"/>
      <c r="AA112" s="165"/>
      <c r="AB112" s="165"/>
      <c r="AC112" s="165"/>
      <c r="AD112" s="165"/>
      <c r="AE112" s="165"/>
      <c r="AF112" s="163"/>
      <c r="AG112" s="163"/>
      <c r="AH112" s="163"/>
      <c r="AI112" s="163"/>
      <c r="AJ112" s="163"/>
      <c r="AK112" s="163"/>
      <c r="AL112" s="163"/>
      <c r="AM112" s="163"/>
      <c r="AN112" s="163"/>
      <c r="AO112" s="163"/>
      <c r="AP112" s="163"/>
      <c r="AQ112" s="163"/>
      <c r="AR112" s="163"/>
      <c r="AS112" s="163"/>
      <c r="AT112" s="163"/>
      <c r="AU112" s="163"/>
      <c r="AV112" s="163"/>
      <c r="AW112" s="163"/>
      <c r="AX112" s="163"/>
      <c r="AY112" s="166" t="s">
        <v>124</v>
      </c>
      <c r="AZ112" s="163"/>
      <c r="BA112" s="163"/>
      <c r="BB112" s="163"/>
      <c r="BC112" s="163"/>
      <c r="BD112" s="163"/>
      <c r="BE112" s="167">
        <f t="shared" ref="BE112:BE117" si="0">IF(N112="základní",J112,0)</f>
        <v>0</v>
      </c>
      <c r="BF112" s="167">
        <f t="shared" ref="BF112:BF117" si="1">IF(N112="snížená",J112,0)</f>
        <v>0</v>
      </c>
      <c r="BG112" s="167">
        <f t="shared" ref="BG112:BG117" si="2">IF(N112="zákl. přenesená",J112,0)</f>
        <v>0</v>
      </c>
      <c r="BH112" s="167">
        <f t="shared" ref="BH112:BH117" si="3">IF(N112="sníž. přenesená",J112,0)</f>
        <v>0</v>
      </c>
      <c r="BI112" s="167">
        <f t="shared" ref="BI112:BI117" si="4">IF(N112="nulová",J112,0)</f>
        <v>0</v>
      </c>
      <c r="BJ112" s="166" t="s">
        <v>84</v>
      </c>
      <c r="BK112" s="163"/>
      <c r="BL112" s="163"/>
      <c r="BM112" s="163"/>
    </row>
    <row r="113" spans="1:65" s="2" customFormat="1" ht="18" hidden="1" customHeight="1">
      <c r="A113" s="31"/>
      <c r="B113" s="32"/>
      <c r="C113" s="33"/>
      <c r="D113" s="270" t="s">
        <v>147</v>
      </c>
      <c r="E113" s="271"/>
      <c r="F113" s="271"/>
      <c r="G113" s="33"/>
      <c r="H113" s="33"/>
      <c r="I113" s="33"/>
      <c r="J113" s="161">
        <v>0</v>
      </c>
      <c r="K113" s="33"/>
      <c r="L113" s="162"/>
      <c r="M113" s="163"/>
      <c r="N113" s="164" t="s">
        <v>41</v>
      </c>
      <c r="O113" s="163"/>
      <c r="P113" s="163"/>
      <c r="Q113" s="163"/>
      <c r="R113" s="163"/>
      <c r="S113" s="165"/>
      <c r="T113" s="165"/>
      <c r="U113" s="165"/>
      <c r="V113" s="165"/>
      <c r="W113" s="165"/>
      <c r="X113" s="165"/>
      <c r="Y113" s="165"/>
      <c r="Z113" s="165"/>
      <c r="AA113" s="165"/>
      <c r="AB113" s="165"/>
      <c r="AC113" s="165"/>
      <c r="AD113" s="165"/>
      <c r="AE113" s="165"/>
      <c r="AF113" s="163"/>
      <c r="AG113" s="163"/>
      <c r="AH113" s="163"/>
      <c r="AI113" s="163"/>
      <c r="AJ113" s="163"/>
      <c r="AK113" s="163"/>
      <c r="AL113" s="163"/>
      <c r="AM113" s="163"/>
      <c r="AN113" s="163"/>
      <c r="AO113" s="163"/>
      <c r="AP113" s="163"/>
      <c r="AQ113" s="163"/>
      <c r="AR113" s="163"/>
      <c r="AS113" s="163"/>
      <c r="AT113" s="163"/>
      <c r="AU113" s="163"/>
      <c r="AV113" s="163"/>
      <c r="AW113" s="163"/>
      <c r="AX113" s="163"/>
      <c r="AY113" s="166" t="s">
        <v>124</v>
      </c>
      <c r="AZ113" s="163"/>
      <c r="BA113" s="163"/>
      <c r="BB113" s="163"/>
      <c r="BC113" s="163"/>
      <c r="BD113" s="163"/>
      <c r="BE113" s="167">
        <f t="shared" si="0"/>
        <v>0</v>
      </c>
      <c r="BF113" s="167">
        <f t="shared" si="1"/>
        <v>0</v>
      </c>
      <c r="BG113" s="167">
        <f t="shared" si="2"/>
        <v>0</v>
      </c>
      <c r="BH113" s="167">
        <f t="shared" si="3"/>
        <v>0</v>
      </c>
      <c r="BI113" s="167">
        <f t="shared" si="4"/>
        <v>0</v>
      </c>
      <c r="BJ113" s="166" t="s">
        <v>84</v>
      </c>
      <c r="BK113" s="163"/>
      <c r="BL113" s="163"/>
      <c r="BM113" s="163"/>
    </row>
    <row r="114" spans="1:65" s="2" customFormat="1" ht="18" hidden="1" customHeight="1">
      <c r="A114" s="31"/>
      <c r="B114" s="32"/>
      <c r="C114" s="33"/>
      <c r="D114" s="270" t="s">
        <v>148</v>
      </c>
      <c r="E114" s="271"/>
      <c r="F114" s="271"/>
      <c r="G114" s="33"/>
      <c r="H114" s="33"/>
      <c r="I114" s="33"/>
      <c r="J114" s="161">
        <v>0</v>
      </c>
      <c r="K114" s="33"/>
      <c r="L114" s="162"/>
      <c r="M114" s="163"/>
      <c r="N114" s="164" t="s">
        <v>41</v>
      </c>
      <c r="O114" s="163"/>
      <c r="P114" s="163"/>
      <c r="Q114" s="163"/>
      <c r="R114" s="163"/>
      <c r="S114" s="165"/>
      <c r="T114" s="165"/>
      <c r="U114" s="165"/>
      <c r="V114" s="165"/>
      <c r="W114" s="165"/>
      <c r="X114" s="165"/>
      <c r="Y114" s="165"/>
      <c r="Z114" s="165"/>
      <c r="AA114" s="165"/>
      <c r="AB114" s="165"/>
      <c r="AC114" s="165"/>
      <c r="AD114" s="165"/>
      <c r="AE114" s="165"/>
      <c r="AF114" s="163"/>
      <c r="AG114" s="163"/>
      <c r="AH114" s="163"/>
      <c r="AI114" s="163"/>
      <c r="AJ114" s="163"/>
      <c r="AK114" s="163"/>
      <c r="AL114" s="163"/>
      <c r="AM114" s="163"/>
      <c r="AN114" s="163"/>
      <c r="AO114" s="163"/>
      <c r="AP114" s="163"/>
      <c r="AQ114" s="163"/>
      <c r="AR114" s="163"/>
      <c r="AS114" s="163"/>
      <c r="AT114" s="163"/>
      <c r="AU114" s="163"/>
      <c r="AV114" s="163"/>
      <c r="AW114" s="163"/>
      <c r="AX114" s="163"/>
      <c r="AY114" s="166" t="s">
        <v>124</v>
      </c>
      <c r="AZ114" s="163"/>
      <c r="BA114" s="163"/>
      <c r="BB114" s="163"/>
      <c r="BC114" s="163"/>
      <c r="BD114" s="163"/>
      <c r="BE114" s="167">
        <f t="shared" si="0"/>
        <v>0</v>
      </c>
      <c r="BF114" s="167">
        <f t="shared" si="1"/>
        <v>0</v>
      </c>
      <c r="BG114" s="167">
        <f t="shared" si="2"/>
        <v>0</v>
      </c>
      <c r="BH114" s="167">
        <f t="shared" si="3"/>
        <v>0</v>
      </c>
      <c r="BI114" s="167">
        <f t="shared" si="4"/>
        <v>0</v>
      </c>
      <c r="BJ114" s="166" t="s">
        <v>84</v>
      </c>
      <c r="BK114" s="163"/>
      <c r="BL114" s="163"/>
      <c r="BM114" s="163"/>
    </row>
    <row r="115" spans="1:65" s="2" customFormat="1" ht="18" hidden="1" customHeight="1">
      <c r="A115" s="31"/>
      <c r="B115" s="32"/>
      <c r="C115" s="33"/>
      <c r="D115" s="270" t="s">
        <v>149</v>
      </c>
      <c r="E115" s="271"/>
      <c r="F115" s="271"/>
      <c r="G115" s="33"/>
      <c r="H115" s="33"/>
      <c r="I115" s="33"/>
      <c r="J115" s="161">
        <v>0</v>
      </c>
      <c r="K115" s="33"/>
      <c r="L115" s="162"/>
      <c r="M115" s="163"/>
      <c r="N115" s="164" t="s">
        <v>41</v>
      </c>
      <c r="O115" s="163"/>
      <c r="P115" s="163"/>
      <c r="Q115" s="163"/>
      <c r="R115" s="163"/>
      <c r="S115" s="165"/>
      <c r="T115" s="165"/>
      <c r="U115" s="165"/>
      <c r="V115" s="165"/>
      <c r="W115" s="165"/>
      <c r="X115" s="165"/>
      <c r="Y115" s="165"/>
      <c r="Z115" s="165"/>
      <c r="AA115" s="165"/>
      <c r="AB115" s="165"/>
      <c r="AC115" s="165"/>
      <c r="AD115" s="165"/>
      <c r="AE115" s="165"/>
      <c r="AF115" s="163"/>
      <c r="AG115" s="163"/>
      <c r="AH115" s="163"/>
      <c r="AI115" s="163"/>
      <c r="AJ115" s="163"/>
      <c r="AK115" s="163"/>
      <c r="AL115" s="163"/>
      <c r="AM115" s="163"/>
      <c r="AN115" s="163"/>
      <c r="AO115" s="163"/>
      <c r="AP115" s="163"/>
      <c r="AQ115" s="163"/>
      <c r="AR115" s="163"/>
      <c r="AS115" s="163"/>
      <c r="AT115" s="163"/>
      <c r="AU115" s="163"/>
      <c r="AV115" s="163"/>
      <c r="AW115" s="163"/>
      <c r="AX115" s="163"/>
      <c r="AY115" s="166" t="s">
        <v>124</v>
      </c>
      <c r="AZ115" s="163"/>
      <c r="BA115" s="163"/>
      <c r="BB115" s="163"/>
      <c r="BC115" s="163"/>
      <c r="BD115" s="163"/>
      <c r="BE115" s="167">
        <f t="shared" si="0"/>
        <v>0</v>
      </c>
      <c r="BF115" s="167">
        <f t="shared" si="1"/>
        <v>0</v>
      </c>
      <c r="BG115" s="167">
        <f t="shared" si="2"/>
        <v>0</v>
      </c>
      <c r="BH115" s="167">
        <f t="shared" si="3"/>
        <v>0</v>
      </c>
      <c r="BI115" s="167">
        <f t="shared" si="4"/>
        <v>0</v>
      </c>
      <c r="BJ115" s="166" t="s">
        <v>84</v>
      </c>
      <c r="BK115" s="163"/>
      <c r="BL115" s="163"/>
      <c r="BM115" s="163"/>
    </row>
    <row r="116" spans="1:65" s="2" customFormat="1" ht="18" hidden="1" customHeight="1">
      <c r="A116" s="31"/>
      <c r="B116" s="32"/>
      <c r="C116" s="33"/>
      <c r="D116" s="270" t="s">
        <v>150</v>
      </c>
      <c r="E116" s="271"/>
      <c r="F116" s="271"/>
      <c r="G116" s="33"/>
      <c r="H116" s="33"/>
      <c r="I116" s="33"/>
      <c r="J116" s="161">
        <v>0</v>
      </c>
      <c r="K116" s="33"/>
      <c r="L116" s="162"/>
      <c r="M116" s="163"/>
      <c r="N116" s="164" t="s">
        <v>41</v>
      </c>
      <c r="O116" s="163"/>
      <c r="P116" s="163"/>
      <c r="Q116" s="163"/>
      <c r="R116" s="163"/>
      <c r="S116" s="165"/>
      <c r="T116" s="165"/>
      <c r="U116" s="165"/>
      <c r="V116" s="165"/>
      <c r="W116" s="165"/>
      <c r="X116" s="165"/>
      <c r="Y116" s="165"/>
      <c r="Z116" s="165"/>
      <c r="AA116" s="165"/>
      <c r="AB116" s="165"/>
      <c r="AC116" s="165"/>
      <c r="AD116" s="165"/>
      <c r="AE116" s="165"/>
      <c r="AF116" s="163"/>
      <c r="AG116" s="163"/>
      <c r="AH116" s="163"/>
      <c r="AI116" s="163"/>
      <c r="AJ116" s="163"/>
      <c r="AK116" s="163"/>
      <c r="AL116" s="163"/>
      <c r="AM116" s="163"/>
      <c r="AN116" s="163"/>
      <c r="AO116" s="163"/>
      <c r="AP116" s="163"/>
      <c r="AQ116" s="163"/>
      <c r="AR116" s="163"/>
      <c r="AS116" s="163"/>
      <c r="AT116" s="163"/>
      <c r="AU116" s="163"/>
      <c r="AV116" s="163"/>
      <c r="AW116" s="163"/>
      <c r="AX116" s="163"/>
      <c r="AY116" s="166" t="s">
        <v>124</v>
      </c>
      <c r="AZ116" s="163"/>
      <c r="BA116" s="163"/>
      <c r="BB116" s="163"/>
      <c r="BC116" s="163"/>
      <c r="BD116" s="163"/>
      <c r="BE116" s="167">
        <f t="shared" si="0"/>
        <v>0</v>
      </c>
      <c r="BF116" s="167">
        <f t="shared" si="1"/>
        <v>0</v>
      </c>
      <c r="BG116" s="167">
        <f t="shared" si="2"/>
        <v>0</v>
      </c>
      <c r="BH116" s="167">
        <f t="shared" si="3"/>
        <v>0</v>
      </c>
      <c r="BI116" s="167">
        <f t="shared" si="4"/>
        <v>0</v>
      </c>
      <c r="BJ116" s="166" t="s">
        <v>84</v>
      </c>
      <c r="BK116" s="163"/>
      <c r="BL116" s="163"/>
      <c r="BM116" s="163"/>
    </row>
    <row r="117" spans="1:65" s="2" customFormat="1" ht="18" hidden="1" customHeight="1">
      <c r="A117" s="31"/>
      <c r="B117" s="32"/>
      <c r="C117" s="33"/>
      <c r="D117" s="160" t="s">
        <v>151</v>
      </c>
      <c r="E117" s="33"/>
      <c r="F117" s="33"/>
      <c r="G117" s="33"/>
      <c r="H117" s="33"/>
      <c r="I117" s="33"/>
      <c r="J117" s="161">
        <f>ROUND(J30*T117,2)</f>
        <v>0</v>
      </c>
      <c r="K117" s="33"/>
      <c r="L117" s="162"/>
      <c r="M117" s="163"/>
      <c r="N117" s="164" t="s">
        <v>41</v>
      </c>
      <c r="O117" s="163"/>
      <c r="P117" s="163"/>
      <c r="Q117" s="163"/>
      <c r="R117" s="163"/>
      <c r="S117" s="165"/>
      <c r="T117" s="165"/>
      <c r="U117" s="165"/>
      <c r="V117" s="165"/>
      <c r="W117" s="165"/>
      <c r="X117" s="165"/>
      <c r="Y117" s="165"/>
      <c r="Z117" s="165"/>
      <c r="AA117" s="165"/>
      <c r="AB117" s="165"/>
      <c r="AC117" s="165"/>
      <c r="AD117" s="165"/>
      <c r="AE117" s="165"/>
      <c r="AF117" s="163"/>
      <c r="AG117" s="163"/>
      <c r="AH117" s="163"/>
      <c r="AI117" s="163"/>
      <c r="AJ117" s="163"/>
      <c r="AK117" s="163"/>
      <c r="AL117" s="163"/>
      <c r="AM117" s="163"/>
      <c r="AN117" s="163"/>
      <c r="AO117" s="163"/>
      <c r="AP117" s="163"/>
      <c r="AQ117" s="163"/>
      <c r="AR117" s="163"/>
      <c r="AS117" s="163"/>
      <c r="AT117" s="163"/>
      <c r="AU117" s="163"/>
      <c r="AV117" s="163"/>
      <c r="AW117" s="163"/>
      <c r="AX117" s="163"/>
      <c r="AY117" s="166" t="s">
        <v>152</v>
      </c>
      <c r="AZ117" s="163"/>
      <c r="BA117" s="163"/>
      <c r="BB117" s="163"/>
      <c r="BC117" s="163"/>
      <c r="BD117" s="163"/>
      <c r="BE117" s="167">
        <f t="shared" si="0"/>
        <v>0</v>
      </c>
      <c r="BF117" s="167">
        <f t="shared" si="1"/>
        <v>0</v>
      </c>
      <c r="BG117" s="167">
        <f t="shared" si="2"/>
        <v>0</v>
      </c>
      <c r="BH117" s="167">
        <f t="shared" si="3"/>
        <v>0</v>
      </c>
      <c r="BI117" s="167">
        <f t="shared" si="4"/>
        <v>0</v>
      </c>
      <c r="BJ117" s="166" t="s">
        <v>84</v>
      </c>
      <c r="BK117" s="163"/>
      <c r="BL117" s="163"/>
      <c r="BM117" s="163"/>
    </row>
    <row r="118" spans="1:65" s="2" customFormat="1" hidden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29.25" hidden="1" customHeight="1">
      <c r="A119" s="31"/>
      <c r="B119" s="32"/>
      <c r="C119" s="168" t="s">
        <v>153</v>
      </c>
      <c r="D119" s="143"/>
      <c r="E119" s="143"/>
      <c r="F119" s="143"/>
      <c r="G119" s="143"/>
      <c r="H119" s="143"/>
      <c r="I119" s="143"/>
      <c r="J119" s="169">
        <f>ROUND(J96+J111,2)</f>
        <v>0</v>
      </c>
      <c r="K119" s="14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6.95" hidden="1" customHeight="1">
      <c r="A120" s="31"/>
      <c r="B120" s="51"/>
      <c r="C120" s="52"/>
      <c r="D120" s="52"/>
      <c r="E120" s="52"/>
      <c r="F120" s="52"/>
      <c r="G120" s="52"/>
      <c r="H120" s="52"/>
      <c r="I120" s="52"/>
      <c r="J120" s="52"/>
      <c r="K120" s="52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hidden="1"/>
    <row r="122" spans="1:65" hidden="1"/>
    <row r="123" spans="1:65" hidden="1"/>
    <row r="124" spans="1:65" s="2" customFormat="1" ht="6.95" customHeight="1">
      <c r="A124" s="31"/>
      <c r="B124" s="53"/>
      <c r="C124" s="54"/>
      <c r="D124" s="54"/>
      <c r="E124" s="54"/>
      <c r="F124" s="54"/>
      <c r="G124" s="54"/>
      <c r="H124" s="54"/>
      <c r="I124" s="54"/>
      <c r="J124" s="54"/>
      <c r="K124" s="54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5" s="2" customFormat="1" ht="24.95" customHeight="1">
      <c r="A125" s="31"/>
      <c r="B125" s="32"/>
      <c r="C125" s="20" t="s">
        <v>154</v>
      </c>
      <c r="D125" s="33"/>
      <c r="E125" s="33"/>
      <c r="F125" s="33"/>
      <c r="G125" s="33"/>
      <c r="H125" s="33"/>
      <c r="I125" s="33"/>
      <c r="J125" s="33"/>
      <c r="K125" s="33"/>
      <c r="L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65" s="2" customFormat="1" ht="6.95" customHeight="1">
      <c r="A126" s="31"/>
      <c r="B126" s="32"/>
      <c r="C126" s="33"/>
      <c r="D126" s="33"/>
      <c r="E126" s="33"/>
      <c r="F126" s="33"/>
      <c r="G126" s="33"/>
      <c r="H126" s="33"/>
      <c r="I126" s="33"/>
      <c r="J126" s="33"/>
      <c r="K126" s="33"/>
      <c r="L126" s="48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65" s="2" customFormat="1" ht="12" customHeight="1">
      <c r="A127" s="31"/>
      <c r="B127" s="32"/>
      <c r="C127" s="26" t="s">
        <v>16</v>
      </c>
      <c r="D127" s="33"/>
      <c r="E127" s="33"/>
      <c r="F127" s="33"/>
      <c r="G127" s="33"/>
      <c r="H127" s="33"/>
      <c r="I127" s="33"/>
      <c r="J127" s="33"/>
      <c r="K127" s="33"/>
      <c r="L127" s="48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65" s="2" customFormat="1" ht="16.5" customHeight="1">
      <c r="A128" s="31"/>
      <c r="B128" s="32"/>
      <c r="C128" s="33"/>
      <c r="D128" s="33"/>
      <c r="E128" s="272" t="str">
        <f>E7</f>
        <v>Rekonstrukce kina Vesmír</v>
      </c>
      <c r="F128" s="273"/>
      <c r="G128" s="273"/>
      <c r="H128" s="273"/>
      <c r="I128" s="33"/>
      <c r="J128" s="33"/>
      <c r="K128" s="33"/>
      <c r="L128" s="48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12" customHeight="1">
      <c r="A129" s="31"/>
      <c r="B129" s="32"/>
      <c r="C129" s="26" t="s">
        <v>127</v>
      </c>
      <c r="D129" s="33"/>
      <c r="E129" s="33"/>
      <c r="F129" s="33"/>
      <c r="G129" s="33"/>
      <c r="H129" s="33"/>
      <c r="I129" s="33"/>
      <c r="J129" s="33"/>
      <c r="K129" s="33"/>
      <c r="L129" s="48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2" customFormat="1" ht="16.5" customHeight="1">
      <c r="A130" s="31"/>
      <c r="B130" s="32"/>
      <c r="C130" s="33"/>
      <c r="D130" s="33"/>
      <c r="E130" s="265" t="str">
        <f>E9</f>
        <v>643-08 - vnější stavební práce a střecha</v>
      </c>
      <c r="F130" s="274"/>
      <c r="G130" s="274"/>
      <c r="H130" s="274"/>
      <c r="I130" s="33"/>
      <c r="J130" s="33"/>
      <c r="K130" s="33"/>
      <c r="L130" s="48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5" s="2" customFormat="1" ht="6.95" customHeight="1">
      <c r="A131" s="31"/>
      <c r="B131" s="32"/>
      <c r="C131" s="33"/>
      <c r="D131" s="33"/>
      <c r="E131" s="33"/>
      <c r="F131" s="33"/>
      <c r="G131" s="33"/>
      <c r="H131" s="33"/>
      <c r="I131" s="33"/>
      <c r="J131" s="33"/>
      <c r="K131" s="33"/>
      <c r="L131" s="48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65" s="2" customFormat="1" ht="12" customHeight="1">
      <c r="A132" s="31"/>
      <c r="B132" s="32"/>
      <c r="C132" s="26" t="s">
        <v>20</v>
      </c>
      <c r="D132" s="33"/>
      <c r="E132" s="33"/>
      <c r="F132" s="24" t="str">
        <f>F12</f>
        <v xml:space="preserve"> </v>
      </c>
      <c r="G132" s="33"/>
      <c r="H132" s="33"/>
      <c r="I132" s="26" t="s">
        <v>22</v>
      </c>
      <c r="J132" s="63" t="str">
        <f>IF(J12="","",J12)</f>
        <v>23. 7. 2020</v>
      </c>
      <c r="K132" s="33"/>
      <c r="L132" s="48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3" spans="1:65" s="2" customFormat="1" ht="6.95" customHeight="1">
      <c r="A133" s="31"/>
      <c r="B133" s="32"/>
      <c r="C133" s="33"/>
      <c r="D133" s="33"/>
      <c r="E133" s="33"/>
      <c r="F133" s="33"/>
      <c r="G133" s="33"/>
      <c r="H133" s="33"/>
      <c r="I133" s="33"/>
      <c r="J133" s="33"/>
      <c r="K133" s="33"/>
      <c r="L133" s="48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  <row r="134" spans="1:65" s="2" customFormat="1" ht="25.7" customHeight="1">
      <c r="A134" s="31"/>
      <c r="B134" s="32"/>
      <c r="C134" s="26" t="s">
        <v>24</v>
      </c>
      <c r="D134" s="33"/>
      <c r="E134" s="33"/>
      <c r="F134" s="24" t="str">
        <f>E15</f>
        <v>Město Trutnov</v>
      </c>
      <c r="G134" s="33"/>
      <c r="H134" s="33"/>
      <c r="I134" s="26" t="s">
        <v>30</v>
      </c>
      <c r="J134" s="29" t="str">
        <f>E21</f>
        <v>ROSA ARCHITEKT s.r.o.</v>
      </c>
      <c r="K134" s="33"/>
      <c r="L134" s="48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  <row r="135" spans="1:65" s="2" customFormat="1" ht="15.2" customHeight="1">
      <c r="A135" s="31"/>
      <c r="B135" s="32"/>
      <c r="C135" s="26" t="s">
        <v>28</v>
      </c>
      <c r="D135" s="33"/>
      <c r="E135" s="33"/>
      <c r="F135" s="24" t="str">
        <f>IF(E18="","",E18)</f>
        <v>Vyplň údaj</v>
      </c>
      <c r="G135" s="33"/>
      <c r="H135" s="33"/>
      <c r="I135" s="26" t="s">
        <v>33</v>
      </c>
      <c r="J135" s="29" t="str">
        <f>E24</f>
        <v>Martina Škopová</v>
      </c>
      <c r="K135" s="33"/>
      <c r="L135" s="48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  <row r="136" spans="1:65" s="2" customFormat="1" ht="10.35" customHeight="1">
      <c r="A136" s="31"/>
      <c r="B136" s="32"/>
      <c r="C136" s="33"/>
      <c r="D136" s="33"/>
      <c r="E136" s="33"/>
      <c r="F136" s="33"/>
      <c r="G136" s="33"/>
      <c r="H136" s="33"/>
      <c r="I136" s="33"/>
      <c r="J136" s="33"/>
      <c r="K136" s="33"/>
      <c r="L136" s="48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</row>
    <row r="137" spans="1:65" s="11" customFormat="1" ht="29.25" customHeight="1">
      <c r="A137" s="170"/>
      <c r="B137" s="171"/>
      <c r="C137" s="172" t="s">
        <v>155</v>
      </c>
      <c r="D137" s="173" t="s">
        <v>61</v>
      </c>
      <c r="E137" s="173" t="s">
        <v>57</v>
      </c>
      <c r="F137" s="173" t="s">
        <v>58</v>
      </c>
      <c r="G137" s="173" t="s">
        <v>156</v>
      </c>
      <c r="H137" s="173" t="s">
        <v>157</v>
      </c>
      <c r="I137" s="173" t="s">
        <v>158</v>
      </c>
      <c r="J137" s="174" t="s">
        <v>133</v>
      </c>
      <c r="K137" s="175" t="s">
        <v>159</v>
      </c>
      <c r="L137" s="176"/>
      <c r="M137" s="72" t="s">
        <v>1</v>
      </c>
      <c r="N137" s="73" t="s">
        <v>40</v>
      </c>
      <c r="O137" s="73" t="s">
        <v>160</v>
      </c>
      <c r="P137" s="73" t="s">
        <v>161</v>
      </c>
      <c r="Q137" s="73" t="s">
        <v>162</v>
      </c>
      <c r="R137" s="73" t="s">
        <v>163</v>
      </c>
      <c r="S137" s="73" t="s">
        <v>164</v>
      </c>
      <c r="T137" s="74" t="s">
        <v>165</v>
      </c>
      <c r="U137" s="170"/>
      <c r="V137" s="170"/>
      <c r="W137" s="170"/>
      <c r="X137" s="170"/>
      <c r="Y137" s="170"/>
      <c r="Z137" s="170"/>
      <c r="AA137" s="170"/>
      <c r="AB137" s="170"/>
      <c r="AC137" s="170"/>
      <c r="AD137" s="170"/>
      <c r="AE137" s="170"/>
    </row>
    <row r="138" spans="1:65" s="2" customFormat="1" ht="22.9" customHeight="1">
      <c r="A138" s="31"/>
      <c r="B138" s="32"/>
      <c r="C138" s="79" t="s">
        <v>166</v>
      </c>
      <c r="D138" s="33"/>
      <c r="E138" s="33"/>
      <c r="F138" s="33"/>
      <c r="G138" s="33"/>
      <c r="H138" s="33"/>
      <c r="I138" s="33"/>
      <c r="J138" s="177">
        <f>BK138</f>
        <v>0</v>
      </c>
      <c r="K138" s="33"/>
      <c r="L138" s="36"/>
      <c r="M138" s="75"/>
      <c r="N138" s="178"/>
      <c r="O138" s="76"/>
      <c r="P138" s="179">
        <f>P139+P177</f>
        <v>0</v>
      </c>
      <c r="Q138" s="76"/>
      <c r="R138" s="179">
        <f>R139+R177</f>
        <v>134.47715953000002</v>
      </c>
      <c r="S138" s="76"/>
      <c r="T138" s="180">
        <f>T139+T177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4" t="s">
        <v>75</v>
      </c>
      <c r="AU138" s="14" t="s">
        <v>135</v>
      </c>
      <c r="BK138" s="181">
        <f>BK139+BK177</f>
        <v>0</v>
      </c>
    </row>
    <row r="139" spans="1:65" s="12" customFormat="1" ht="25.9" customHeight="1">
      <c r="B139" s="182"/>
      <c r="C139" s="183"/>
      <c r="D139" s="184" t="s">
        <v>75</v>
      </c>
      <c r="E139" s="185" t="s">
        <v>167</v>
      </c>
      <c r="F139" s="185" t="s">
        <v>168</v>
      </c>
      <c r="G139" s="183"/>
      <c r="H139" s="183"/>
      <c r="I139" s="186"/>
      <c r="J139" s="187">
        <f>BK139</f>
        <v>0</v>
      </c>
      <c r="K139" s="183"/>
      <c r="L139" s="188"/>
      <c r="M139" s="189"/>
      <c r="N139" s="190"/>
      <c r="O139" s="190"/>
      <c r="P139" s="191">
        <f>P140+P143+P148+P161+P175</f>
        <v>0</v>
      </c>
      <c r="Q139" s="190"/>
      <c r="R139" s="191">
        <f>R140+R143+R148+R161+R175</f>
        <v>110.61172861000003</v>
      </c>
      <c r="S139" s="190"/>
      <c r="T139" s="192">
        <f>T140+T143+T148+T161+T175</f>
        <v>0</v>
      </c>
      <c r="AR139" s="193" t="s">
        <v>84</v>
      </c>
      <c r="AT139" s="194" t="s">
        <v>75</v>
      </c>
      <c r="AU139" s="194" t="s">
        <v>76</v>
      </c>
      <c r="AY139" s="193" t="s">
        <v>169</v>
      </c>
      <c r="BK139" s="195">
        <f>BK140+BK143+BK148+BK161+BK175</f>
        <v>0</v>
      </c>
    </row>
    <row r="140" spans="1:65" s="12" customFormat="1" ht="22.9" customHeight="1">
      <c r="B140" s="182"/>
      <c r="C140" s="183"/>
      <c r="D140" s="184" t="s">
        <v>75</v>
      </c>
      <c r="E140" s="196" t="s">
        <v>86</v>
      </c>
      <c r="F140" s="196" t="s">
        <v>753</v>
      </c>
      <c r="G140" s="183"/>
      <c r="H140" s="183"/>
      <c r="I140" s="186"/>
      <c r="J140" s="197">
        <f>BK140</f>
        <v>0</v>
      </c>
      <c r="K140" s="183"/>
      <c r="L140" s="188"/>
      <c r="M140" s="189"/>
      <c r="N140" s="190"/>
      <c r="O140" s="190"/>
      <c r="P140" s="191">
        <f>SUM(P141:P142)</f>
        <v>0</v>
      </c>
      <c r="Q140" s="190"/>
      <c r="R140" s="191">
        <f>SUM(R141:R142)</f>
        <v>2.9175639999999999E-2</v>
      </c>
      <c r="S140" s="190"/>
      <c r="T140" s="192">
        <f>SUM(T141:T142)</f>
        <v>0</v>
      </c>
      <c r="AR140" s="193" t="s">
        <v>84</v>
      </c>
      <c r="AT140" s="194" t="s">
        <v>75</v>
      </c>
      <c r="AU140" s="194" t="s">
        <v>84</v>
      </c>
      <c r="AY140" s="193" t="s">
        <v>169</v>
      </c>
      <c r="BK140" s="195">
        <f>SUM(BK141:BK142)</f>
        <v>0</v>
      </c>
    </row>
    <row r="141" spans="1:65" s="2" customFormat="1" ht="21.75" customHeight="1">
      <c r="A141" s="31"/>
      <c r="B141" s="32"/>
      <c r="C141" s="198" t="s">
        <v>222</v>
      </c>
      <c r="D141" s="198" t="s">
        <v>173</v>
      </c>
      <c r="E141" s="199" t="s">
        <v>2395</v>
      </c>
      <c r="F141" s="200" t="s">
        <v>2396</v>
      </c>
      <c r="G141" s="201" t="s">
        <v>176</v>
      </c>
      <c r="H141" s="202">
        <v>11.811999999999999</v>
      </c>
      <c r="I141" s="203"/>
      <c r="J141" s="204">
        <f>ROUND(I141*H141,2)</f>
        <v>0</v>
      </c>
      <c r="K141" s="205"/>
      <c r="L141" s="36"/>
      <c r="M141" s="206" t="s">
        <v>1</v>
      </c>
      <c r="N141" s="207" t="s">
        <v>41</v>
      </c>
      <c r="O141" s="68"/>
      <c r="P141" s="208">
        <f>O141*H141</f>
        <v>0</v>
      </c>
      <c r="Q141" s="208">
        <v>2.47E-3</v>
      </c>
      <c r="R141" s="208">
        <f>Q141*H141</f>
        <v>2.9175639999999999E-2</v>
      </c>
      <c r="S141" s="208">
        <v>0</v>
      </c>
      <c r="T141" s="209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10" t="s">
        <v>177</v>
      </c>
      <c r="AT141" s="210" t="s">
        <v>173</v>
      </c>
      <c r="AU141" s="210" t="s">
        <v>86</v>
      </c>
      <c r="AY141" s="14" t="s">
        <v>169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4" t="s">
        <v>84</v>
      </c>
      <c r="BK141" s="211">
        <f>ROUND(I141*H141,2)</f>
        <v>0</v>
      </c>
      <c r="BL141" s="14" t="s">
        <v>177</v>
      </c>
      <c r="BM141" s="210" t="s">
        <v>2397</v>
      </c>
    </row>
    <row r="142" spans="1:65" s="2" customFormat="1" ht="16.5" customHeight="1">
      <c r="A142" s="31"/>
      <c r="B142" s="32"/>
      <c r="C142" s="198" t="s">
        <v>226</v>
      </c>
      <c r="D142" s="198" t="s">
        <v>173</v>
      </c>
      <c r="E142" s="199" t="s">
        <v>769</v>
      </c>
      <c r="F142" s="200" t="s">
        <v>770</v>
      </c>
      <c r="G142" s="201" t="s">
        <v>176</v>
      </c>
      <c r="H142" s="202">
        <v>11.811999999999999</v>
      </c>
      <c r="I142" s="203"/>
      <c r="J142" s="204">
        <f>ROUND(I142*H142,2)</f>
        <v>0</v>
      </c>
      <c r="K142" s="205"/>
      <c r="L142" s="36"/>
      <c r="M142" s="206" t="s">
        <v>1</v>
      </c>
      <c r="N142" s="207" t="s">
        <v>41</v>
      </c>
      <c r="O142" s="68"/>
      <c r="P142" s="208">
        <f>O142*H142</f>
        <v>0</v>
      </c>
      <c r="Q142" s="208">
        <v>0</v>
      </c>
      <c r="R142" s="208">
        <f>Q142*H142</f>
        <v>0</v>
      </c>
      <c r="S142" s="208">
        <v>0</v>
      </c>
      <c r="T142" s="209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10" t="s">
        <v>177</v>
      </c>
      <c r="AT142" s="210" t="s">
        <v>173</v>
      </c>
      <c r="AU142" s="210" t="s">
        <v>86</v>
      </c>
      <c r="AY142" s="14" t="s">
        <v>169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4" t="s">
        <v>84</v>
      </c>
      <c r="BK142" s="211">
        <f>ROUND(I142*H142,2)</f>
        <v>0</v>
      </c>
      <c r="BL142" s="14" t="s">
        <v>177</v>
      </c>
      <c r="BM142" s="210" t="s">
        <v>2398</v>
      </c>
    </row>
    <row r="143" spans="1:65" s="12" customFormat="1" ht="22.9" customHeight="1">
      <c r="B143" s="182"/>
      <c r="C143" s="183"/>
      <c r="D143" s="184" t="s">
        <v>75</v>
      </c>
      <c r="E143" s="196" t="s">
        <v>342</v>
      </c>
      <c r="F143" s="196" t="s">
        <v>343</v>
      </c>
      <c r="G143" s="183"/>
      <c r="H143" s="183"/>
      <c r="I143" s="186"/>
      <c r="J143" s="197">
        <f>BK143</f>
        <v>0</v>
      </c>
      <c r="K143" s="183"/>
      <c r="L143" s="188"/>
      <c r="M143" s="189"/>
      <c r="N143" s="190"/>
      <c r="O143" s="190"/>
      <c r="P143" s="191">
        <f>SUM(P144:P147)</f>
        <v>0</v>
      </c>
      <c r="Q143" s="190"/>
      <c r="R143" s="191">
        <f>SUM(R144:R147)</f>
        <v>30.036928250000003</v>
      </c>
      <c r="S143" s="190"/>
      <c r="T143" s="192">
        <f>SUM(T144:T147)</f>
        <v>0</v>
      </c>
      <c r="AR143" s="193" t="s">
        <v>84</v>
      </c>
      <c r="AT143" s="194" t="s">
        <v>75</v>
      </c>
      <c r="AU143" s="194" t="s">
        <v>84</v>
      </c>
      <c r="AY143" s="193" t="s">
        <v>169</v>
      </c>
      <c r="BK143" s="195">
        <f>SUM(BK144:BK147)</f>
        <v>0</v>
      </c>
    </row>
    <row r="144" spans="1:65" s="2" customFormat="1" ht="21.75" customHeight="1">
      <c r="A144" s="31"/>
      <c r="B144" s="32"/>
      <c r="C144" s="198" t="s">
        <v>84</v>
      </c>
      <c r="D144" s="198" t="s">
        <v>173</v>
      </c>
      <c r="E144" s="199" t="s">
        <v>2399</v>
      </c>
      <c r="F144" s="200" t="s">
        <v>2400</v>
      </c>
      <c r="G144" s="201" t="s">
        <v>176</v>
      </c>
      <c r="H144" s="202">
        <v>34.475000000000001</v>
      </c>
      <c r="I144" s="203"/>
      <c r="J144" s="204">
        <f>ROUND(I144*H144,2)</f>
        <v>0</v>
      </c>
      <c r="K144" s="205"/>
      <c r="L144" s="36"/>
      <c r="M144" s="206" t="s">
        <v>1</v>
      </c>
      <c r="N144" s="207" t="s">
        <v>41</v>
      </c>
      <c r="O144" s="68"/>
      <c r="P144" s="208">
        <f>O144*H144</f>
        <v>0</v>
      </c>
      <c r="Q144" s="208">
        <v>0.39600000000000002</v>
      </c>
      <c r="R144" s="208">
        <f>Q144*H144</f>
        <v>13.652100000000001</v>
      </c>
      <c r="S144" s="208">
        <v>0</v>
      </c>
      <c r="T144" s="209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10" t="s">
        <v>177</v>
      </c>
      <c r="AT144" s="210" t="s">
        <v>173</v>
      </c>
      <c r="AU144" s="210" t="s">
        <v>86</v>
      </c>
      <c r="AY144" s="14" t="s">
        <v>169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14" t="s">
        <v>84</v>
      </c>
      <c r="BK144" s="211">
        <f>ROUND(I144*H144,2)</f>
        <v>0</v>
      </c>
      <c r="BL144" s="14" t="s">
        <v>177</v>
      </c>
      <c r="BM144" s="210" t="s">
        <v>2401</v>
      </c>
    </row>
    <row r="145" spans="1:65" s="2" customFormat="1" ht="21.75" customHeight="1">
      <c r="A145" s="31"/>
      <c r="B145" s="32"/>
      <c r="C145" s="198" t="s">
        <v>86</v>
      </c>
      <c r="D145" s="198" t="s">
        <v>173</v>
      </c>
      <c r="E145" s="199" t="s">
        <v>2402</v>
      </c>
      <c r="F145" s="200" t="s">
        <v>2403</v>
      </c>
      <c r="G145" s="201" t="s">
        <v>176</v>
      </c>
      <c r="H145" s="202">
        <v>34.475000000000001</v>
      </c>
      <c r="I145" s="203"/>
      <c r="J145" s="204">
        <f>ROUND(I145*H145,2)</f>
        <v>0</v>
      </c>
      <c r="K145" s="205"/>
      <c r="L145" s="36"/>
      <c r="M145" s="206" t="s">
        <v>1</v>
      </c>
      <c r="N145" s="207" t="s">
        <v>41</v>
      </c>
      <c r="O145" s="68"/>
      <c r="P145" s="208">
        <f>O145*H145</f>
        <v>0</v>
      </c>
      <c r="Q145" s="208">
        <v>0.18847</v>
      </c>
      <c r="R145" s="208">
        <f>Q145*H145</f>
        <v>6.4975032500000003</v>
      </c>
      <c r="S145" s="208">
        <v>0</v>
      </c>
      <c r="T145" s="209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10" t="s">
        <v>177</v>
      </c>
      <c r="AT145" s="210" t="s">
        <v>173</v>
      </c>
      <c r="AU145" s="210" t="s">
        <v>86</v>
      </c>
      <c r="AY145" s="14" t="s">
        <v>169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4" t="s">
        <v>84</v>
      </c>
      <c r="BK145" s="211">
        <f>ROUND(I145*H145,2)</f>
        <v>0</v>
      </c>
      <c r="BL145" s="14" t="s">
        <v>177</v>
      </c>
      <c r="BM145" s="210" t="s">
        <v>2404</v>
      </c>
    </row>
    <row r="146" spans="1:65" s="2" customFormat="1" ht="21.75" customHeight="1">
      <c r="A146" s="31"/>
      <c r="B146" s="32"/>
      <c r="C146" s="198" t="s">
        <v>342</v>
      </c>
      <c r="D146" s="198" t="s">
        <v>173</v>
      </c>
      <c r="E146" s="199" t="s">
        <v>2405</v>
      </c>
      <c r="F146" s="200" t="s">
        <v>2406</v>
      </c>
      <c r="G146" s="201" t="s">
        <v>176</v>
      </c>
      <c r="H146" s="202">
        <v>34.475000000000001</v>
      </c>
      <c r="I146" s="203"/>
      <c r="J146" s="204">
        <f>ROUND(I146*H146,2)</f>
        <v>0</v>
      </c>
      <c r="K146" s="205"/>
      <c r="L146" s="36"/>
      <c r="M146" s="206" t="s">
        <v>1</v>
      </c>
      <c r="N146" s="207" t="s">
        <v>41</v>
      </c>
      <c r="O146" s="68"/>
      <c r="P146" s="208">
        <f>O146*H146</f>
        <v>0</v>
      </c>
      <c r="Q146" s="208">
        <v>0.16700000000000001</v>
      </c>
      <c r="R146" s="208">
        <f>Q146*H146</f>
        <v>5.7573250000000007</v>
      </c>
      <c r="S146" s="208">
        <v>0</v>
      </c>
      <c r="T146" s="209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10" t="s">
        <v>177</v>
      </c>
      <c r="AT146" s="210" t="s">
        <v>173</v>
      </c>
      <c r="AU146" s="210" t="s">
        <v>86</v>
      </c>
      <c r="AY146" s="14" t="s">
        <v>169</v>
      </c>
      <c r="BE146" s="211">
        <f>IF(N146="základní",J146,0)</f>
        <v>0</v>
      </c>
      <c r="BF146" s="211">
        <f>IF(N146="snížená",J146,0)</f>
        <v>0</v>
      </c>
      <c r="BG146" s="211">
        <f>IF(N146="zákl. přenesená",J146,0)</f>
        <v>0</v>
      </c>
      <c r="BH146" s="211">
        <f>IF(N146="sníž. přenesená",J146,0)</f>
        <v>0</v>
      </c>
      <c r="BI146" s="211">
        <f>IF(N146="nulová",J146,0)</f>
        <v>0</v>
      </c>
      <c r="BJ146" s="14" t="s">
        <v>84</v>
      </c>
      <c r="BK146" s="211">
        <f>ROUND(I146*H146,2)</f>
        <v>0</v>
      </c>
      <c r="BL146" s="14" t="s">
        <v>177</v>
      </c>
      <c r="BM146" s="210" t="s">
        <v>2407</v>
      </c>
    </row>
    <row r="147" spans="1:65" s="2" customFormat="1" ht="16.5" customHeight="1">
      <c r="A147" s="31"/>
      <c r="B147" s="32"/>
      <c r="C147" s="217" t="s">
        <v>177</v>
      </c>
      <c r="D147" s="217" t="s">
        <v>922</v>
      </c>
      <c r="E147" s="218" t="s">
        <v>2408</v>
      </c>
      <c r="F147" s="219" t="s">
        <v>2409</v>
      </c>
      <c r="G147" s="220" t="s">
        <v>176</v>
      </c>
      <c r="H147" s="221">
        <v>35</v>
      </c>
      <c r="I147" s="222"/>
      <c r="J147" s="223">
        <f>ROUND(I147*H147,2)</f>
        <v>0</v>
      </c>
      <c r="K147" s="224"/>
      <c r="L147" s="225"/>
      <c r="M147" s="226" t="s">
        <v>1</v>
      </c>
      <c r="N147" s="227" t="s">
        <v>41</v>
      </c>
      <c r="O147" s="68"/>
      <c r="P147" s="208">
        <f>O147*H147</f>
        <v>0</v>
      </c>
      <c r="Q147" s="208">
        <v>0.11799999999999999</v>
      </c>
      <c r="R147" s="208">
        <f>Q147*H147</f>
        <v>4.13</v>
      </c>
      <c r="S147" s="208">
        <v>0</v>
      </c>
      <c r="T147" s="209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10" t="s">
        <v>230</v>
      </c>
      <c r="AT147" s="210" t="s">
        <v>922</v>
      </c>
      <c r="AU147" s="210" t="s">
        <v>86</v>
      </c>
      <c r="AY147" s="14" t="s">
        <v>169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4" t="s">
        <v>84</v>
      </c>
      <c r="BK147" s="211">
        <f>ROUND(I147*H147,2)</f>
        <v>0</v>
      </c>
      <c r="BL147" s="14" t="s">
        <v>177</v>
      </c>
      <c r="BM147" s="210" t="s">
        <v>2410</v>
      </c>
    </row>
    <row r="148" spans="1:65" s="12" customFormat="1" ht="22.9" customHeight="1">
      <c r="B148" s="182"/>
      <c r="C148" s="183"/>
      <c r="D148" s="184" t="s">
        <v>75</v>
      </c>
      <c r="E148" s="196" t="s">
        <v>222</v>
      </c>
      <c r="F148" s="196" t="s">
        <v>864</v>
      </c>
      <c r="G148" s="183"/>
      <c r="H148" s="183"/>
      <c r="I148" s="186"/>
      <c r="J148" s="197">
        <f>BK148</f>
        <v>0</v>
      </c>
      <c r="K148" s="183"/>
      <c r="L148" s="188"/>
      <c r="M148" s="189"/>
      <c r="N148" s="190"/>
      <c r="O148" s="190"/>
      <c r="P148" s="191">
        <f>SUM(P149:P160)</f>
        <v>0</v>
      </c>
      <c r="Q148" s="190"/>
      <c r="R148" s="191">
        <f>SUM(R149:R160)</f>
        <v>79.827802800000015</v>
      </c>
      <c r="S148" s="190"/>
      <c r="T148" s="192">
        <f>SUM(T149:T160)</f>
        <v>0</v>
      </c>
      <c r="AR148" s="193" t="s">
        <v>84</v>
      </c>
      <c r="AT148" s="194" t="s">
        <v>75</v>
      </c>
      <c r="AU148" s="194" t="s">
        <v>84</v>
      </c>
      <c r="AY148" s="193" t="s">
        <v>169</v>
      </c>
      <c r="BK148" s="195">
        <f>SUM(BK149:BK160)</f>
        <v>0</v>
      </c>
    </row>
    <row r="149" spans="1:65" s="2" customFormat="1" ht="21.75" customHeight="1">
      <c r="A149" s="31"/>
      <c r="B149" s="32"/>
      <c r="C149" s="198" t="s">
        <v>484</v>
      </c>
      <c r="D149" s="198" t="s">
        <v>173</v>
      </c>
      <c r="E149" s="199" t="s">
        <v>2411</v>
      </c>
      <c r="F149" s="200" t="s">
        <v>2412</v>
      </c>
      <c r="G149" s="201" t="s">
        <v>176</v>
      </c>
      <c r="H149" s="202">
        <v>1073.9849999999999</v>
      </c>
      <c r="I149" s="203"/>
      <c r="J149" s="204">
        <f t="shared" ref="J149:J160" si="5">ROUND(I149*H149,2)</f>
        <v>0</v>
      </c>
      <c r="K149" s="205"/>
      <c r="L149" s="36"/>
      <c r="M149" s="206" t="s">
        <v>1</v>
      </c>
      <c r="N149" s="207" t="s">
        <v>41</v>
      </c>
      <c r="O149" s="68"/>
      <c r="P149" s="208">
        <f t="shared" ref="P149:P160" si="6">O149*H149</f>
        <v>0</v>
      </c>
      <c r="Q149" s="208">
        <v>7.3499999999999998E-3</v>
      </c>
      <c r="R149" s="208">
        <f t="shared" ref="R149:R160" si="7">Q149*H149</f>
        <v>7.8937897499999989</v>
      </c>
      <c r="S149" s="208">
        <v>0</v>
      </c>
      <c r="T149" s="209">
        <f t="shared" ref="T149:T160" si="8"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10" t="s">
        <v>177</v>
      </c>
      <c r="AT149" s="210" t="s">
        <v>173</v>
      </c>
      <c r="AU149" s="210" t="s">
        <v>86</v>
      </c>
      <c r="AY149" s="14" t="s">
        <v>169</v>
      </c>
      <c r="BE149" s="211">
        <f t="shared" ref="BE149:BE160" si="9">IF(N149="základní",J149,0)</f>
        <v>0</v>
      </c>
      <c r="BF149" s="211">
        <f t="shared" ref="BF149:BF160" si="10">IF(N149="snížená",J149,0)</f>
        <v>0</v>
      </c>
      <c r="BG149" s="211">
        <f t="shared" ref="BG149:BG160" si="11">IF(N149="zákl. přenesená",J149,0)</f>
        <v>0</v>
      </c>
      <c r="BH149" s="211">
        <f t="shared" ref="BH149:BH160" si="12">IF(N149="sníž. přenesená",J149,0)</f>
        <v>0</v>
      </c>
      <c r="BI149" s="211">
        <f t="shared" ref="BI149:BI160" si="13">IF(N149="nulová",J149,0)</f>
        <v>0</v>
      </c>
      <c r="BJ149" s="14" t="s">
        <v>84</v>
      </c>
      <c r="BK149" s="211">
        <f t="shared" ref="BK149:BK160" si="14">ROUND(I149*H149,2)</f>
        <v>0</v>
      </c>
      <c r="BL149" s="14" t="s">
        <v>177</v>
      </c>
      <c r="BM149" s="210" t="s">
        <v>2413</v>
      </c>
    </row>
    <row r="150" spans="1:65" s="2" customFormat="1" ht="33" customHeight="1">
      <c r="A150" s="31"/>
      <c r="B150" s="32"/>
      <c r="C150" s="198" t="s">
        <v>396</v>
      </c>
      <c r="D150" s="198" t="s">
        <v>173</v>
      </c>
      <c r="E150" s="199" t="s">
        <v>2414</v>
      </c>
      <c r="F150" s="200" t="s">
        <v>2415</v>
      </c>
      <c r="G150" s="201" t="s">
        <v>176</v>
      </c>
      <c r="H150" s="202">
        <v>401.63900000000001</v>
      </c>
      <c r="I150" s="203"/>
      <c r="J150" s="204">
        <f t="shared" si="5"/>
        <v>0</v>
      </c>
      <c r="K150" s="205"/>
      <c r="L150" s="36"/>
      <c r="M150" s="206" t="s">
        <v>1</v>
      </c>
      <c r="N150" s="207" t="s">
        <v>41</v>
      </c>
      <c r="O150" s="68"/>
      <c r="P150" s="208">
        <f t="shared" si="6"/>
        <v>0</v>
      </c>
      <c r="Q150" s="208">
        <v>2.5000000000000001E-2</v>
      </c>
      <c r="R150" s="208">
        <f t="shared" si="7"/>
        <v>10.040975000000001</v>
      </c>
      <c r="S150" s="208">
        <v>0</v>
      </c>
      <c r="T150" s="209">
        <f t="shared" si="8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10" t="s">
        <v>177</v>
      </c>
      <c r="AT150" s="210" t="s">
        <v>173</v>
      </c>
      <c r="AU150" s="210" t="s">
        <v>86</v>
      </c>
      <c r="AY150" s="14" t="s">
        <v>169</v>
      </c>
      <c r="BE150" s="211">
        <f t="shared" si="9"/>
        <v>0</v>
      </c>
      <c r="BF150" s="211">
        <f t="shared" si="10"/>
        <v>0</v>
      </c>
      <c r="BG150" s="211">
        <f t="shared" si="11"/>
        <v>0</v>
      </c>
      <c r="BH150" s="211">
        <f t="shared" si="12"/>
        <v>0</v>
      </c>
      <c r="BI150" s="211">
        <f t="shared" si="13"/>
        <v>0</v>
      </c>
      <c r="BJ150" s="14" t="s">
        <v>84</v>
      </c>
      <c r="BK150" s="211">
        <f t="shared" si="14"/>
        <v>0</v>
      </c>
      <c r="BL150" s="14" t="s">
        <v>177</v>
      </c>
      <c r="BM150" s="210" t="s">
        <v>2416</v>
      </c>
    </row>
    <row r="151" spans="1:65" s="2" customFormat="1" ht="33" customHeight="1">
      <c r="A151" s="31"/>
      <c r="B151" s="32"/>
      <c r="C151" s="198" t="s">
        <v>532</v>
      </c>
      <c r="D151" s="198" t="s">
        <v>173</v>
      </c>
      <c r="E151" s="199" t="s">
        <v>2417</v>
      </c>
      <c r="F151" s="200" t="s">
        <v>2418</v>
      </c>
      <c r="G151" s="201" t="s">
        <v>176</v>
      </c>
      <c r="H151" s="202">
        <v>1073.9849999999999</v>
      </c>
      <c r="I151" s="203"/>
      <c r="J151" s="204">
        <f t="shared" si="5"/>
        <v>0</v>
      </c>
      <c r="K151" s="205"/>
      <c r="L151" s="36"/>
      <c r="M151" s="206" t="s">
        <v>1</v>
      </c>
      <c r="N151" s="207" t="s">
        <v>41</v>
      </c>
      <c r="O151" s="68"/>
      <c r="P151" s="208">
        <f t="shared" si="6"/>
        <v>0</v>
      </c>
      <c r="Q151" s="208">
        <v>2.1999999999999999E-2</v>
      </c>
      <c r="R151" s="208">
        <f t="shared" si="7"/>
        <v>23.627669999999995</v>
      </c>
      <c r="S151" s="208">
        <v>0</v>
      </c>
      <c r="T151" s="209">
        <f t="shared" si="8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10" t="s">
        <v>177</v>
      </c>
      <c r="AT151" s="210" t="s">
        <v>173</v>
      </c>
      <c r="AU151" s="210" t="s">
        <v>86</v>
      </c>
      <c r="AY151" s="14" t="s">
        <v>169</v>
      </c>
      <c r="BE151" s="211">
        <f t="shared" si="9"/>
        <v>0</v>
      </c>
      <c r="BF151" s="211">
        <f t="shared" si="10"/>
        <v>0</v>
      </c>
      <c r="BG151" s="211">
        <f t="shared" si="11"/>
        <v>0</v>
      </c>
      <c r="BH151" s="211">
        <f t="shared" si="12"/>
        <v>0</v>
      </c>
      <c r="BI151" s="211">
        <f t="shared" si="13"/>
        <v>0</v>
      </c>
      <c r="BJ151" s="14" t="s">
        <v>84</v>
      </c>
      <c r="BK151" s="211">
        <f t="shared" si="14"/>
        <v>0</v>
      </c>
      <c r="BL151" s="14" t="s">
        <v>177</v>
      </c>
      <c r="BM151" s="210" t="s">
        <v>2419</v>
      </c>
    </row>
    <row r="152" spans="1:65" s="2" customFormat="1" ht="33" customHeight="1">
      <c r="A152" s="31"/>
      <c r="B152" s="32"/>
      <c r="C152" s="198" t="s">
        <v>420</v>
      </c>
      <c r="D152" s="198" t="s">
        <v>173</v>
      </c>
      <c r="E152" s="199" t="s">
        <v>2420</v>
      </c>
      <c r="F152" s="200" t="s">
        <v>2421</v>
      </c>
      <c r="G152" s="201" t="s">
        <v>176</v>
      </c>
      <c r="H152" s="202">
        <v>1073.9849999999999</v>
      </c>
      <c r="I152" s="203"/>
      <c r="J152" s="204">
        <f t="shared" si="5"/>
        <v>0</v>
      </c>
      <c r="K152" s="205"/>
      <c r="L152" s="36"/>
      <c r="M152" s="206" t="s">
        <v>1</v>
      </c>
      <c r="N152" s="207" t="s">
        <v>41</v>
      </c>
      <c r="O152" s="68"/>
      <c r="P152" s="208">
        <f t="shared" si="6"/>
        <v>0</v>
      </c>
      <c r="Q152" s="208">
        <v>2.3099999999999999E-2</v>
      </c>
      <c r="R152" s="208">
        <f t="shared" si="7"/>
        <v>24.809053499999997</v>
      </c>
      <c r="S152" s="208">
        <v>0</v>
      </c>
      <c r="T152" s="209">
        <f t="shared" si="8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10" t="s">
        <v>177</v>
      </c>
      <c r="AT152" s="210" t="s">
        <v>173</v>
      </c>
      <c r="AU152" s="210" t="s">
        <v>86</v>
      </c>
      <c r="AY152" s="14" t="s">
        <v>169</v>
      </c>
      <c r="BE152" s="211">
        <f t="shared" si="9"/>
        <v>0</v>
      </c>
      <c r="BF152" s="211">
        <f t="shared" si="10"/>
        <v>0</v>
      </c>
      <c r="BG152" s="211">
        <f t="shared" si="11"/>
        <v>0</v>
      </c>
      <c r="BH152" s="211">
        <f t="shared" si="12"/>
        <v>0</v>
      </c>
      <c r="BI152" s="211">
        <f t="shared" si="13"/>
        <v>0</v>
      </c>
      <c r="BJ152" s="14" t="s">
        <v>84</v>
      </c>
      <c r="BK152" s="211">
        <f t="shared" si="14"/>
        <v>0</v>
      </c>
      <c r="BL152" s="14" t="s">
        <v>177</v>
      </c>
      <c r="BM152" s="210" t="s">
        <v>2422</v>
      </c>
    </row>
    <row r="153" spans="1:65" s="2" customFormat="1" ht="33" customHeight="1">
      <c r="A153" s="31"/>
      <c r="B153" s="32"/>
      <c r="C153" s="198" t="s">
        <v>416</v>
      </c>
      <c r="D153" s="198" t="s">
        <v>173</v>
      </c>
      <c r="E153" s="199" t="s">
        <v>2423</v>
      </c>
      <c r="F153" s="200" t="s">
        <v>2424</v>
      </c>
      <c r="G153" s="201" t="s">
        <v>176</v>
      </c>
      <c r="H153" s="202">
        <v>401.63900000000001</v>
      </c>
      <c r="I153" s="203"/>
      <c r="J153" s="204">
        <f t="shared" si="5"/>
        <v>0</v>
      </c>
      <c r="K153" s="205"/>
      <c r="L153" s="36"/>
      <c r="M153" s="206" t="s">
        <v>1</v>
      </c>
      <c r="N153" s="207" t="s">
        <v>41</v>
      </c>
      <c r="O153" s="68"/>
      <c r="P153" s="208">
        <f t="shared" si="6"/>
        <v>0</v>
      </c>
      <c r="Q153" s="208">
        <v>2.3099999999999999E-2</v>
      </c>
      <c r="R153" s="208">
        <f t="shared" si="7"/>
        <v>9.2778609000000003</v>
      </c>
      <c r="S153" s="208">
        <v>0</v>
      </c>
      <c r="T153" s="209">
        <f t="shared" si="8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10" t="s">
        <v>177</v>
      </c>
      <c r="AT153" s="210" t="s">
        <v>173</v>
      </c>
      <c r="AU153" s="210" t="s">
        <v>86</v>
      </c>
      <c r="AY153" s="14" t="s">
        <v>169</v>
      </c>
      <c r="BE153" s="211">
        <f t="shared" si="9"/>
        <v>0</v>
      </c>
      <c r="BF153" s="211">
        <f t="shared" si="10"/>
        <v>0</v>
      </c>
      <c r="BG153" s="211">
        <f t="shared" si="11"/>
        <v>0</v>
      </c>
      <c r="BH153" s="211">
        <f t="shared" si="12"/>
        <v>0</v>
      </c>
      <c r="BI153" s="211">
        <f t="shared" si="13"/>
        <v>0</v>
      </c>
      <c r="BJ153" s="14" t="s">
        <v>84</v>
      </c>
      <c r="BK153" s="211">
        <f t="shared" si="14"/>
        <v>0</v>
      </c>
      <c r="BL153" s="14" t="s">
        <v>177</v>
      </c>
      <c r="BM153" s="210" t="s">
        <v>2425</v>
      </c>
    </row>
    <row r="154" spans="1:65" s="2" customFormat="1" ht="16.5" customHeight="1">
      <c r="A154" s="31"/>
      <c r="B154" s="32"/>
      <c r="C154" s="198" t="s">
        <v>479</v>
      </c>
      <c r="D154" s="198" t="s">
        <v>173</v>
      </c>
      <c r="E154" s="199" t="s">
        <v>2426</v>
      </c>
      <c r="F154" s="200" t="s">
        <v>2427</v>
      </c>
      <c r="G154" s="201" t="s">
        <v>526</v>
      </c>
      <c r="H154" s="202">
        <v>20</v>
      </c>
      <c r="I154" s="203"/>
      <c r="J154" s="204">
        <f t="shared" si="5"/>
        <v>0</v>
      </c>
      <c r="K154" s="205"/>
      <c r="L154" s="36"/>
      <c r="M154" s="206" t="s">
        <v>1</v>
      </c>
      <c r="N154" s="207" t="s">
        <v>41</v>
      </c>
      <c r="O154" s="68"/>
      <c r="P154" s="208">
        <f t="shared" si="6"/>
        <v>0</v>
      </c>
      <c r="Q154" s="208">
        <v>2.3099999999999999E-2</v>
      </c>
      <c r="R154" s="208">
        <f t="shared" si="7"/>
        <v>0.46199999999999997</v>
      </c>
      <c r="S154" s="208">
        <v>0</v>
      </c>
      <c r="T154" s="209">
        <f t="shared" si="8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10" t="s">
        <v>177</v>
      </c>
      <c r="AT154" s="210" t="s">
        <v>173</v>
      </c>
      <c r="AU154" s="210" t="s">
        <v>86</v>
      </c>
      <c r="AY154" s="14" t="s">
        <v>169</v>
      </c>
      <c r="BE154" s="211">
        <f t="shared" si="9"/>
        <v>0</v>
      </c>
      <c r="BF154" s="211">
        <f t="shared" si="10"/>
        <v>0</v>
      </c>
      <c r="BG154" s="211">
        <f t="shared" si="11"/>
        <v>0</v>
      </c>
      <c r="BH154" s="211">
        <f t="shared" si="12"/>
        <v>0</v>
      </c>
      <c r="BI154" s="211">
        <f t="shared" si="13"/>
        <v>0</v>
      </c>
      <c r="BJ154" s="14" t="s">
        <v>84</v>
      </c>
      <c r="BK154" s="211">
        <f t="shared" si="14"/>
        <v>0</v>
      </c>
      <c r="BL154" s="14" t="s">
        <v>177</v>
      </c>
      <c r="BM154" s="210" t="s">
        <v>2428</v>
      </c>
    </row>
    <row r="155" spans="1:65" s="2" customFormat="1" ht="16.5" customHeight="1">
      <c r="A155" s="31"/>
      <c r="B155" s="32"/>
      <c r="C155" s="198" t="s">
        <v>1813</v>
      </c>
      <c r="D155" s="198" t="s">
        <v>173</v>
      </c>
      <c r="E155" s="199" t="s">
        <v>2429</v>
      </c>
      <c r="F155" s="200" t="s">
        <v>2430</v>
      </c>
      <c r="G155" s="201" t="s">
        <v>526</v>
      </c>
      <c r="H155" s="202">
        <v>15</v>
      </c>
      <c r="I155" s="203"/>
      <c r="J155" s="204">
        <f t="shared" si="5"/>
        <v>0</v>
      </c>
      <c r="K155" s="205"/>
      <c r="L155" s="36"/>
      <c r="M155" s="206" t="s">
        <v>1</v>
      </c>
      <c r="N155" s="207" t="s">
        <v>41</v>
      </c>
      <c r="O155" s="68"/>
      <c r="P155" s="208">
        <f t="shared" si="6"/>
        <v>0</v>
      </c>
      <c r="Q155" s="208">
        <v>2.3099999999999999E-2</v>
      </c>
      <c r="R155" s="208">
        <f t="shared" si="7"/>
        <v>0.34649999999999997</v>
      </c>
      <c r="S155" s="208">
        <v>0</v>
      </c>
      <c r="T155" s="209">
        <f t="shared" si="8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10" t="s">
        <v>177</v>
      </c>
      <c r="AT155" s="210" t="s">
        <v>173</v>
      </c>
      <c r="AU155" s="210" t="s">
        <v>86</v>
      </c>
      <c r="AY155" s="14" t="s">
        <v>169</v>
      </c>
      <c r="BE155" s="211">
        <f t="shared" si="9"/>
        <v>0</v>
      </c>
      <c r="BF155" s="211">
        <f t="shared" si="10"/>
        <v>0</v>
      </c>
      <c r="BG155" s="211">
        <f t="shared" si="11"/>
        <v>0</v>
      </c>
      <c r="BH155" s="211">
        <f t="shared" si="12"/>
        <v>0</v>
      </c>
      <c r="BI155" s="211">
        <f t="shared" si="13"/>
        <v>0</v>
      </c>
      <c r="BJ155" s="14" t="s">
        <v>84</v>
      </c>
      <c r="BK155" s="211">
        <f t="shared" si="14"/>
        <v>0</v>
      </c>
      <c r="BL155" s="14" t="s">
        <v>177</v>
      </c>
      <c r="BM155" s="210" t="s">
        <v>2431</v>
      </c>
    </row>
    <row r="156" spans="1:65" s="2" customFormat="1" ht="21.75" customHeight="1">
      <c r="A156" s="31"/>
      <c r="B156" s="32"/>
      <c r="C156" s="198" t="s">
        <v>1158</v>
      </c>
      <c r="D156" s="198" t="s">
        <v>173</v>
      </c>
      <c r="E156" s="199" t="s">
        <v>2432</v>
      </c>
      <c r="F156" s="200" t="s">
        <v>2433</v>
      </c>
      <c r="G156" s="201" t="s">
        <v>176</v>
      </c>
      <c r="H156" s="202">
        <v>102</v>
      </c>
      <c r="I156" s="203"/>
      <c r="J156" s="204">
        <f t="shared" si="5"/>
        <v>0</v>
      </c>
      <c r="K156" s="205"/>
      <c r="L156" s="36"/>
      <c r="M156" s="206" t="s">
        <v>1</v>
      </c>
      <c r="N156" s="207" t="s">
        <v>41</v>
      </c>
      <c r="O156" s="68"/>
      <c r="P156" s="208">
        <f t="shared" si="6"/>
        <v>0</v>
      </c>
      <c r="Q156" s="208">
        <v>2.3099999999999999E-2</v>
      </c>
      <c r="R156" s="208">
        <f t="shared" si="7"/>
        <v>2.3561999999999999</v>
      </c>
      <c r="S156" s="208">
        <v>0</v>
      </c>
      <c r="T156" s="209">
        <f t="shared" si="8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10" t="s">
        <v>177</v>
      </c>
      <c r="AT156" s="210" t="s">
        <v>173</v>
      </c>
      <c r="AU156" s="210" t="s">
        <v>86</v>
      </c>
      <c r="AY156" s="14" t="s">
        <v>169</v>
      </c>
      <c r="BE156" s="211">
        <f t="shared" si="9"/>
        <v>0</v>
      </c>
      <c r="BF156" s="211">
        <f t="shared" si="10"/>
        <v>0</v>
      </c>
      <c r="BG156" s="211">
        <f t="shared" si="11"/>
        <v>0</v>
      </c>
      <c r="BH156" s="211">
        <f t="shared" si="12"/>
        <v>0</v>
      </c>
      <c r="BI156" s="211">
        <f t="shared" si="13"/>
        <v>0</v>
      </c>
      <c r="BJ156" s="14" t="s">
        <v>84</v>
      </c>
      <c r="BK156" s="211">
        <f t="shared" si="14"/>
        <v>0</v>
      </c>
      <c r="BL156" s="14" t="s">
        <v>177</v>
      </c>
      <c r="BM156" s="210" t="s">
        <v>2434</v>
      </c>
    </row>
    <row r="157" spans="1:65" s="2" customFormat="1" ht="21.75" customHeight="1">
      <c r="A157" s="31"/>
      <c r="B157" s="32"/>
      <c r="C157" s="198" t="s">
        <v>1772</v>
      </c>
      <c r="D157" s="198" t="s">
        <v>173</v>
      </c>
      <c r="E157" s="199" t="s">
        <v>2435</v>
      </c>
      <c r="F157" s="200" t="s">
        <v>2436</v>
      </c>
      <c r="G157" s="201" t="s">
        <v>176</v>
      </c>
      <c r="H157" s="202">
        <v>37.799999999999997</v>
      </c>
      <c r="I157" s="203"/>
      <c r="J157" s="204">
        <f t="shared" si="5"/>
        <v>0</v>
      </c>
      <c r="K157" s="205"/>
      <c r="L157" s="36"/>
      <c r="M157" s="206" t="s">
        <v>1</v>
      </c>
      <c r="N157" s="207" t="s">
        <v>41</v>
      </c>
      <c r="O157" s="68"/>
      <c r="P157" s="208">
        <f t="shared" si="6"/>
        <v>0</v>
      </c>
      <c r="Q157" s="208">
        <v>2.3099999999999999E-2</v>
      </c>
      <c r="R157" s="208">
        <f t="shared" si="7"/>
        <v>0.87317999999999985</v>
      </c>
      <c r="S157" s="208">
        <v>0</v>
      </c>
      <c r="T157" s="209">
        <f t="shared" si="8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10" t="s">
        <v>177</v>
      </c>
      <c r="AT157" s="210" t="s">
        <v>173</v>
      </c>
      <c r="AU157" s="210" t="s">
        <v>86</v>
      </c>
      <c r="AY157" s="14" t="s">
        <v>169</v>
      </c>
      <c r="BE157" s="211">
        <f t="shared" si="9"/>
        <v>0</v>
      </c>
      <c r="BF157" s="211">
        <f t="shared" si="10"/>
        <v>0</v>
      </c>
      <c r="BG157" s="211">
        <f t="shared" si="11"/>
        <v>0</v>
      </c>
      <c r="BH157" s="211">
        <f t="shared" si="12"/>
        <v>0</v>
      </c>
      <c r="BI157" s="211">
        <f t="shared" si="13"/>
        <v>0</v>
      </c>
      <c r="BJ157" s="14" t="s">
        <v>84</v>
      </c>
      <c r="BK157" s="211">
        <f t="shared" si="14"/>
        <v>0</v>
      </c>
      <c r="BL157" s="14" t="s">
        <v>177</v>
      </c>
      <c r="BM157" s="210" t="s">
        <v>2437</v>
      </c>
    </row>
    <row r="158" spans="1:65" s="2" customFormat="1" ht="33" customHeight="1">
      <c r="A158" s="31"/>
      <c r="B158" s="32"/>
      <c r="C158" s="198" t="s">
        <v>814</v>
      </c>
      <c r="D158" s="198" t="s">
        <v>173</v>
      </c>
      <c r="E158" s="199" t="s">
        <v>2438</v>
      </c>
      <c r="F158" s="200" t="s">
        <v>2439</v>
      </c>
      <c r="G158" s="201" t="s">
        <v>176</v>
      </c>
      <c r="H158" s="202">
        <v>401.63900000000001</v>
      </c>
      <c r="I158" s="203"/>
      <c r="J158" s="204">
        <f t="shared" si="5"/>
        <v>0</v>
      </c>
      <c r="K158" s="205"/>
      <c r="L158" s="36"/>
      <c r="M158" s="206" t="s">
        <v>1</v>
      </c>
      <c r="N158" s="207" t="s">
        <v>41</v>
      </c>
      <c r="O158" s="68"/>
      <c r="P158" s="208">
        <f t="shared" si="6"/>
        <v>0</v>
      </c>
      <c r="Q158" s="208">
        <v>1E-4</v>
      </c>
      <c r="R158" s="208">
        <f t="shared" si="7"/>
        <v>4.0163900000000002E-2</v>
      </c>
      <c r="S158" s="208">
        <v>0</v>
      </c>
      <c r="T158" s="209">
        <f t="shared" si="8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10" t="s">
        <v>177</v>
      </c>
      <c r="AT158" s="210" t="s">
        <v>173</v>
      </c>
      <c r="AU158" s="210" t="s">
        <v>86</v>
      </c>
      <c r="AY158" s="14" t="s">
        <v>169</v>
      </c>
      <c r="BE158" s="211">
        <f t="shared" si="9"/>
        <v>0</v>
      </c>
      <c r="BF158" s="211">
        <f t="shared" si="10"/>
        <v>0</v>
      </c>
      <c r="BG158" s="211">
        <f t="shared" si="11"/>
        <v>0</v>
      </c>
      <c r="BH158" s="211">
        <f t="shared" si="12"/>
        <v>0</v>
      </c>
      <c r="BI158" s="211">
        <f t="shared" si="13"/>
        <v>0</v>
      </c>
      <c r="BJ158" s="14" t="s">
        <v>84</v>
      </c>
      <c r="BK158" s="211">
        <f t="shared" si="14"/>
        <v>0</v>
      </c>
      <c r="BL158" s="14" t="s">
        <v>177</v>
      </c>
      <c r="BM158" s="210" t="s">
        <v>2440</v>
      </c>
    </row>
    <row r="159" spans="1:65" s="2" customFormat="1" ht="21.75" customHeight="1">
      <c r="A159" s="31"/>
      <c r="B159" s="32"/>
      <c r="C159" s="198" t="s">
        <v>896</v>
      </c>
      <c r="D159" s="198" t="s">
        <v>173</v>
      </c>
      <c r="E159" s="199" t="s">
        <v>2441</v>
      </c>
      <c r="F159" s="200" t="s">
        <v>2442</v>
      </c>
      <c r="G159" s="201" t="s">
        <v>176</v>
      </c>
      <c r="H159" s="202">
        <v>401.63900000000001</v>
      </c>
      <c r="I159" s="203"/>
      <c r="J159" s="204">
        <f t="shared" si="5"/>
        <v>0</v>
      </c>
      <c r="K159" s="205"/>
      <c r="L159" s="36"/>
      <c r="M159" s="206" t="s">
        <v>1</v>
      </c>
      <c r="N159" s="207" t="s">
        <v>41</v>
      </c>
      <c r="O159" s="68"/>
      <c r="P159" s="208">
        <f t="shared" si="6"/>
        <v>0</v>
      </c>
      <c r="Q159" s="208">
        <v>2.5000000000000001E-4</v>
      </c>
      <c r="R159" s="208">
        <f t="shared" si="7"/>
        <v>0.10040975000000001</v>
      </c>
      <c r="S159" s="208">
        <v>0</v>
      </c>
      <c r="T159" s="209">
        <f t="shared" si="8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10" t="s">
        <v>177</v>
      </c>
      <c r="AT159" s="210" t="s">
        <v>173</v>
      </c>
      <c r="AU159" s="210" t="s">
        <v>86</v>
      </c>
      <c r="AY159" s="14" t="s">
        <v>169</v>
      </c>
      <c r="BE159" s="211">
        <f t="shared" si="9"/>
        <v>0</v>
      </c>
      <c r="BF159" s="211">
        <f t="shared" si="10"/>
        <v>0</v>
      </c>
      <c r="BG159" s="211">
        <f t="shared" si="11"/>
        <v>0</v>
      </c>
      <c r="BH159" s="211">
        <f t="shared" si="12"/>
        <v>0</v>
      </c>
      <c r="BI159" s="211">
        <f t="shared" si="13"/>
        <v>0</v>
      </c>
      <c r="BJ159" s="14" t="s">
        <v>84</v>
      </c>
      <c r="BK159" s="211">
        <f t="shared" si="14"/>
        <v>0</v>
      </c>
      <c r="BL159" s="14" t="s">
        <v>177</v>
      </c>
      <c r="BM159" s="210" t="s">
        <v>2443</v>
      </c>
    </row>
    <row r="160" spans="1:65" s="2" customFormat="1" ht="16.5" customHeight="1">
      <c r="A160" s="31"/>
      <c r="B160" s="32"/>
      <c r="C160" s="198" t="s">
        <v>475</v>
      </c>
      <c r="D160" s="198" t="s">
        <v>173</v>
      </c>
      <c r="E160" s="199" t="s">
        <v>2444</v>
      </c>
      <c r="F160" s="200" t="s">
        <v>2445</v>
      </c>
      <c r="G160" s="201" t="s">
        <v>176</v>
      </c>
      <c r="H160" s="202">
        <v>1475.624</v>
      </c>
      <c r="I160" s="203"/>
      <c r="J160" s="204">
        <f t="shared" si="5"/>
        <v>0</v>
      </c>
      <c r="K160" s="205"/>
      <c r="L160" s="36"/>
      <c r="M160" s="206" t="s">
        <v>1</v>
      </c>
      <c r="N160" s="207" t="s">
        <v>41</v>
      </c>
      <c r="O160" s="68"/>
      <c r="P160" s="208">
        <f t="shared" si="6"/>
        <v>0</v>
      </c>
      <c r="Q160" s="208">
        <v>0</v>
      </c>
      <c r="R160" s="208">
        <f t="shared" si="7"/>
        <v>0</v>
      </c>
      <c r="S160" s="208">
        <v>0</v>
      </c>
      <c r="T160" s="209">
        <f t="shared" si="8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10" t="s">
        <v>177</v>
      </c>
      <c r="AT160" s="210" t="s">
        <v>173</v>
      </c>
      <c r="AU160" s="210" t="s">
        <v>86</v>
      </c>
      <c r="AY160" s="14" t="s">
        <v>169</v>
      </c>
      <c r="BE160" s="211">
        <f t="shared" si="9"/>
        <v>0</v>
      </c>
      <c r="BF160" s="211">
        <f t="shared" si="10"/>
        <v>0</v>
      </c>
      <c r="BG160" s="211">
        <f t="shared" si="11"/>
        <v>0</v>
      </c>
      <c r="BH160" s="211">
        <f t="shared" si="12"/>
        <v>0</v>
      </c>
      <c r="BI160" s="211">
        <f t="shared" si="13"/>
        <v>0</v>
      </c>
      <c r="BJ160" s="14" t="s">
        <v>84</v>
      </c>
      <c r="BK160" s="211">
        <f t="shared" si="14"/>
        <v>0</v>
      </c>
      <c r="BL160" s="14" t="s">
        <v>177</v>
      </c>
      <c r="BM160" s="210" t="s">
        <v>2446</v>
      </c>
    </row>
    <row r="161" spans="1:65" s="12" customFormat="1" ht="22.9" customHeight="1">
      <c r="B161" s="182"/>
      <c r="C161" s="183"/>
      <c r="D161" s="184" t="s">
        <v>75</v>
      </c>
      <c r="E161" s="196" t="s">
        <v>170</v>
      </c>
      <c r="F161" s="196" t="s">
        <v>889</v>
      </c>
      <c r="G161" s="183"/>
      <c r="H161" s="183"/>
      <c r="I161" s="186"/>
      <c r="J161" s="197">
        <f>BK161</f>
        <v>0</v>
      </c>
      <c r="K161" s="183"/>
      <c r="L161" s="188"/>
      <c r="M161" s="189"/>
      <c r="N161" s="190"/>
      <c r="O161" s="190"/>
      <c r="P161" s="191">
        <f>SUM(P162:P174)</f>
        <v>0</v>
      </c>
      <c r="Q161" s="190"/>
      <c r="R161" s="191">
        <f>SUM(R162:R174)</f>
        <v>0.71782192</v>
      </c>
      <c r="S161" s="190"/>
      <c r="T161" s="192">
        <f>SUM(T162:T174)</f>
        <v>0</v>
      </c>
      <c r="AR161" s="193" t="s">
        <v>84</v>
      </c>
      <c r="AT161" s="194" t="s">
        <v>75</v>
      </c>
      <c r="AU161" s="194" t="s">
        <v>84</v>
      </c>
      <c r="AY161" s="193" t="s">
        <v>169</v>
      </c>
      <c r="BK161" s="195">
        <f>SUM(BK162:BK174)</f>
        <v>0</v>
      </c>
    </row>
    <row r="162" spans="1:65" s="2" customFormat="1" ht="21.75" customHeight="1">
      <c r="A162" s="31"/>
      <c r="B162" s="32"/>
      <c r="C162" s="198" t="s">
        <v>170</v>
      </c>
      <c r="D162" s="198" t="s">
        <v>173</v>
      </c>
      <c r="E162" s="199" t="s">
        <v>890</v>
      </c>
      <c r="F162" s="200" t="s">
        <v>2447</v>
      </c>
      <c r="G162" s="201" t="s">
        <v>209</v>
      </c>
      <c r="H162" s="202">
        <v>1</v>
      </c>
      <c r="I162" s="203"/>
      <c r="J162" s="204">
        <f t="shared" ref="J162:J174" si="15">ROUND(I162*H162,2)</f>
        <v>0</v>
      </c>
      <c r="K162" s="205"/>
      <c r="L162" s="36"/>
      <c r="M162" s="206" t="s">
        <v>1</v>
      </c>
      <c r="N162" s="207" t="s">
        <v>41</v>
      </c>
      <c r="O162" s="68"/>
      <c r="P162" s="208">
        <f t="shared" ref="P162:P174" si="16">O162*H162</f>
        <v>0</v>
      </c>
      <c r="Q162" s="208">
        <v>0</v>
      </c>
      <c r="R162" s="208">
        <f t="shared" ref="R162:R174" si="17">Q162*H162</f>
        <v>0</v>
      </c>
      <c r="S162" s="208">
        <v>0</v>
      </c>
      <c r="T162" s="209">
        <f t="shared" ref="T162:T174" si="18"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210" t="s">
        <v>177</v>
      </c>
      <c r="AT162" s="210" t="s">
        <v>173</v>
      </c>
      <c r="AU162" s="210" t="s">
        <v>86</v>
      </c>
      <c r="AY162" s="14" t="s">
        <v>169</v>
      </c>
      <c r="BE162" s="211">
        <f t="shared" ref="BE162:BE174" si="19">IF(N162="základní",J162,0)</f>
        <v>0</v>
      </c>
      <c r="BF162" s="211">
        <f t="shared" ref="BF162:BF174" si="20">IF(N162="snížená",J162,0)</f>
        <v>0</v>
      </c>
      <c r="BG162" s="211">
        <f t="shared" ref="BG162:BG174" si="21">IF(N162="zákl. přenesená",J162,0)</f>
        <v>0</v>
      </c>
      <c r="BH162" s="211">
        <f t="shared" ref="BH162:BH174" si="22">IF(N162="sníž. přenesená",J162,0)</f>
        <v>0</v>
      </c>
      <c r="BI162" s="211">
        <f t="shared" ref="BI162:BI174" si="23">IF(N162="nulová",J162,0)</f>
        <v>0</v>
      </c>
      <c r="BJ162" s="14" t="s">
        <v>84</v>
      </c>
      <c r="BK162" s="211">
        <f t="shared" ref="BK162:BK174" si="24">ROUND(I162*H162,2)</f>
        <v>0</v>
      </c>
      <c r="BL162" s="14" t="s">
        <v>177</v>
      </c>
      <c r="BM162" s="210" t="s">
        <v>2448</v>
      </c>
    </row>
    <row r="163" spans="1:65" s="2" customFormat="1" ht="16.5" customHeight="1">
      <c r="A163" s="31"/>
      <c r="B163" s="32"/>
      <c r="C163" s="217" t="s">
        <v>379</v>
      </c>
      <c r="D163" s="217" t="s">
        <v>922</v>
      </c>
      <c r="E163" s="218" t="s">
        <v>2449</v>
      </c>
      <c r="F163" s="219" t="s">
        <v>2450</v>
      </c>
      <c r="G163" s="220" t="s">
        <v>526</v>
      </c>
      <c r="H163" s="221">
        <v>1</v>
      </c>
      <c r="I163" s="222"/>
      <c r="J163" s="223">
        <f t="shared" si="15"/>
        <v>0</v>
      </c>
      <c r="K163" s="224"/>
      <c r="L163" s="225"/>
      <c r="M163" s="226" t="s">
        <v>1</v>
      </c>
      <c r="N163" s="227" t="s">
        <v>41</v>
      </c>
      <c r="O163" s="68"/>
      <c r="P163" s="208">
        <f t="shared" si="16"/>
        <v>0</v>
      </c>
      <c r="Q163" s="208">
        <v>0</v>
      </c>
      <c r="R163" s="208">
        <f t="shared" si="17"/>
        <v>0</v>
      </c>
      <c r="S163" s="208">
        <v>0</v>
      </c>
      <c r="T163" s="209">
        <f t="shared" si="18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210" t="s">
        <v>230</v>
      </c>
      <c r="AT163" s="210" t="s">
        <v>922</v>
      </c>
      <c r="AU163" s="210" t="s">
        <v>86</v>
      </c>
      <c r="AY163" s="14" t="s">
        <v>169</v>
      </c>
      <c r="BE163" s="211">
        <f t="shared" si="19"/>
        <v>0</v>
      </c>
      <c r="BF163" s="211">
        <f t="shared" si="20"/>
        <v>0</v>
      </c>
      <c r="BG163" s="211">
        <f t="shared" si="21"/>
        <v>0</v>
      </c>
      <c r="BH163" s="211">
        <f t="shared" si="22"/>
        <v>0</v>
      </c>
      <c r="BI163" s="211">
        <f t="shared" si="23"/>
        <v>0</v>
      </c>
      <c r="BJ163" s="14" t="s">
        <v>84</v>
      </c>
      <c r="BK163" s="211">
        <f t="shared" si="24"/>
        <v>0</v>
      </c>
      <c r="BL163" s="14" t="s">
        <v>177</v>
      </c>
      <c r="BM163" s="210" t="s">
        <v>2451</v>
      </c>
    </row>
    <row r="164" spans="1:65" s="2" customFormat="1" ht="16.5" customHeight="1">
      <c r="A164" s="31"/>
      <c r="B164" s="32"/>
      <c r="C164" s="198" t="s">
        <v>1776</v>
      </c>
      <c r="D164" s="198" t="s">
        <v>173</v>
      </c>
      <c r="E164" s="199" t="s">
        <v>893</v>
      </c>
      <c r="F164" s="200" t="s">
        <v>2452</v>
      </c>
      <c r="G164" s="201" t="s">
        <v>209</v>
      </c>
      <c r="H164" s="202">
        <v>1</v>
      </c>
      <c r="I164" s="203"/>
      <c r="J164" s="204">
        <f t="shared" si="15"/>
        <v>0</v>
      </c>
      <c r="K164" s="205"/>
      <c r="L164" s="36"/>
      <c r="M164" s="206" t="s">
        <v>1</v>
      </c>
      <c r="N164" s="207" t="s">
        <v>41</v>
      </c>
      <c r="O164" s="68"/>
      <c r="P164" s="208">
        <f t="shared" si="16"/>
        <v>0</v>
      </c>
      <c r="Q164" s="208">
        <v>0</v>
      </c>
      <c r="R164" s="208">
        <f t="shared" si="17"/>
        <v>0</v>
      </c>
      <c r="S164" s="208">
        <v>0</v>
      </c>
      <c r="T164" s="209">
        <f t="shared" si="18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10" t="s">
        <v>177</v>
      </c>
      <c r="AT164" s="210" t="s">
        <v>173</v>
      </c>
      <c r="AU164" s="210" t="s">
        <v>86</v>
      </c>
      <c r="AY164" s="14" t="s">
        <v>169</v>
      </c>
      <c r="BE164" s="211">
        <f t="shared" si="19"/>
        <v>0</v>
      </c>
      <c r="BF164" s="211">
        <f t="shared" si="20"/>
        <v>0</v>
      </c>
      <c r="BG164" s="211">
        <f t="shared" si="21"/>
        <v>0</v>
      </c>
      <c r="BH164" s="211">
        <f t="shared" si="22"/>
        <v>0</v>
      </c>
      <c r="BI164" s="211">
        <f t="shared" si="23"/>
        <v>0</v>
      </c>
      <c r="BJ164" s="14" t="s">
        <v>84</v>
      </c>
      <c r="BK164" s="211">
        <f t="shared" si="24"/>
        <v>0</v>
      </c>
      <c r="BL164" s="14" t="s">
        <v>177</v>
      </c>
      <c r="BM164" s="210" t="s">
        <v>2453</v>
      </c>
    </row>
    <row r="165" spans="1:65" s="2" customFormat="1" ht="33" customHeight="1">
      <c r="A165" s="31"/>
      <c r="B165" s="32"/>
      <c r="C165" s="198" t="s">
        <v>263</v>
      </c>
      <c r="D165" s="198" t="s">
        <v>173</v>
      </c>
      <c r="E165" s="199" t="s">
        <v>174</v>
      </c>
      <c r="F165" s="200" t="s">
        <v>175</v>
      </c>
      <c r="G165" s="201" t="s">
        <v>176</v>
      </c>
      <c r="H165" s="202">
        <v>1932.5</v>
      </c>
      <c r="I165" s="203"/>
      <c r="J165" s="204">
        <f t="shared" si="15"/>
        <v>0</v>
      </c>
      <c r="K165" s="205"/>
      <c r="L165" s="36"/>
      <c r="M165" s="206" t="s">
        <v>1</v>
      </c>
      <c r="N165" s="207" t="s">
        <v>41</v>
      </c>
      <c r="O165" s="68"/>
      <c r="P165" s="208">
        <f t="shared" si="16"/>
        <v>0</v>
      </c>
      <c r="Q165" s="208">
        <v>0</v>
      </c>
      <c r="R165" s="208">
        <f t="shared" si="17"/>
        <v>0</v>
      </c>
      <c r="S165" s="208">
        <v>0</v>
      </c>
      <c r="T165" s="209">
        <f t="shared" si="18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210" t="s">
        <v>177</v>
      </c>
      <c r="AT165" s="210" t="s">
        <v>173</v>
      </c>
      <c r="AU165" s="210" t="s">
        <v>86</v>
      </c>
      <c r="AY165" s="14" t="s">
        <v>169</v>
      </c>
      <c r="BE165" s="211">
        <f t="shared" si="19"/>
        <v>0</v>
      </c>
      <c r="BF165" s="211">
        <f t="shared" si="20"/>
        <v>0</v>
      </c>
      <c r="BG165" s="211">
        <f t="shared" si="21"/>
        <v>0</v>
      </c>
      <c r="BH165" s="211">
        <f t="shared" si="22"/>
        <v>0</v>
      </c>
      <c r="BI165" s="211">
        <f t="shared" si="23"/>
        <v>0</v>
      </c>
      <c r="BJ165" s="14" t="s">
        <v>84</v>
      </c>
      <c r="BK165" s="211">
        <f t="shared" si="24"/>
        <v>0</v>
      </c>
      <c r="BL165" s="14" t="s">
        <v>177</v>
      </c>
      <c r="BM165" s="210" t="s">
        <v>2454</v>
      </c>
    </row>
    <row r="166" spans="1:65" s="2" customFormat="1" ht="33" customHeight="1">
      <c r="A166" s="31"/>
      <c r="B166" s="32"/>
      <c r="C166" s="198" t="s">
        <v>241</v>
      </c>
      <c r="D166" s="198" t="s">
        <v>173</v>
      </c>
      <c r="E166" s="199" t="s">
        <v>180</v>
      </c>
      <c r="F166" s="200" t="s">
        <v>181</v>
      </c>
      <c r="G166" s="201" t="s">
        <v>176</v>
      </c>
      <c r="H166" s="202">
        <v>289875</v>
      </c>
      <c r="I166" s="203"/>
      <c r="J166" s="204">
        <f t="shared" si="15"/>
        <v>0</v>
      </c>
      <c r="K166" s="205"/>
      <c r="L166" s="36"/>
      <c r="M166" s="206" t="s">
        <v>1</v>
      </c>
      <c r="N166" s="207" t="s">
        <v>41</v>
      </c>
      <c r="O166" s="68"/>
      <c r="P166" s="208">
        <f t="shared" si="16"/>
        <v>0</v>
      </c>
      <c r="Q166" s="208">
        <v>0</v>
      </c>
      <c r="R166" s="208">
        <f t="shared" si="17"/>
        <v>0</v>
      </c>
      <c r="S166" s="208">
        <v>0</v>
      </c>
      <c r="T166" s="209">
        <f t="shared" si="18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210" t="s">
        <v>177</v>
      </c>
      <c r="AT166" s="210" t="s">
        <v>173</v>
      </c>
      <c r="AU166" s="210" t="s">
        <v>86</v>
      </c>
      <c r="AY166" s="14" t="s">
        <v>169</v>
      </c>
      <c r="BE166" s="211">
        <f t="shared" si="19"/>
        <v>0</v>
      </c>
      <c r="BF166" s="211">
        <f t="shared" si="20"/>
        <v>0</v>
      </c>
      <c r="BG166" s="211">
        <f t="shared" si="21"/>
        <v>0</v>
      </c>
      <c r="BH166" s="211">
        <f t="shared" si="22"/>
        <v>0</v>
      </c>
      <c r="BI166" s="211">
        <f t="shared" si="23"/>
        <v>0</v>
      </c>
      <c r="BJ166" s="14" t="s">
        <v>84</v>
      </c>
      <c r="BK166" s="211">
        <f t="shared" si="24"/>
        <v>0</v>
      </c>
      <c r="BL166" s="14" t="s">
        <v>177</v>
      </c>
      <c r="BM166" s="210" t="s">
        <v>2455</v>
      </c>
    </row>
    <row r="167" spans="1:65" s="2" customFormat="1" ht="33" customHeight="1">
      <c r="A167" s="31"/>
      <c r="B167" s="32"/>
      <c r="C167" s="198" t="s">
        <v>206</v>
      </c>
      <c r="D167" s="198" t="s">
        <v>173</v>
      </c>
      <c r="E167" s="199" t="s">
        <v>184</v>
      </c>
      <c r="F167" s="200" t="s">
        <v>185</v>
      </c>
      <c r="G167" s="201" t="s">
        <v>176</v>
      </c>
      <c r="H167" s="202">
        <v>1932.5</v>
      </c>
      <c r="I167" s="203"/>
      <c r="J167" s="204">
        <f t="shared" si="15"/>
        <v>0</v>
      </c>
      <c r="K167" s="205"/>
      <c r="L167" s="36"/>
      <c r="M167" s="206" t="s">
        <v>1</v>
      </c>
      <c r="N167" s="207" t="s">
        <v>41</v>
      </c>
      <c r="O167" s="68"/>
      <c r="P167" s="208">
        <f t="shared" si="16"/>
        <v>0</v>
      </c>
      <c r="Q167" s="208">
        <v>0</v>
      </c>
      <c r="R167" s="208">
        <f t="shared" si="17"/>
        <v>0</v>
      </c>
      <c r="S167" s="208">
        <v>0</v>
      </c>
      <c r="T167" s="209">
        <f t="shared" si="18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210" t="s">
        <v>177</v>
      </c>
      <c r="AT167" s="210" t="s">
        <v>173</v>
      </c>
      <c r="AU167" s="210" t="s">
        <v>86</v>
      </c>
      <c r="AY167" s="14" t="s">
        <v>169</v>
      </c>
      <c r="BE167" s="211">
        <f t="shared" si="19"/>
        <v>0</v>
      </c>
      <c r="BF167" s="211">
        <f t="shared" si="20"/>
        <v>0</v>
      </c>
      <c r="BG167" s="211">
        <f t="shared" si="21"/>
        <v>0</v>
      </c>
      <c r="BH167" s="211">
        <f t="shared" si="22"/>
        <v>0</v>
      </c>
      <c r="BI167" s="211">
        <f t="shared" si="23"/>
        <v>0</v>
      </c>
      <c r="BJ167" s="14" t="s">
        <v>84</v>
      </c>
      <c r="BK167" s="211">
        <f t="shared" si="24"/>
        <v>0</v>
      </c>
      <c r="BL167" s="14" t="s">
        <v>177</v>
      </c>
      <c r="BM167" s="210" t="s">
        <v>2456</v>
      </c>
    </row>
    <row r="168" spans="1:65" s="2" customFormat="1" ht="33" customHeight="1">
      <c r="A168" s="31"/>
      <c r="B168" s="32"/>
      <c r="C168" s="198" t="s">
        <v>506</v>
      </c>
      <c r="D168" s="198" t="s">
        <v>173</v>
      </c>
      <c r="E168" s="199" t="s">
        <v>2457</v>
      </c>
      <c r="F168" s="200" t="s">
        <v>2458</v>
      </c>
      <c r="G168" s="201" t="s">
        <v>275</v>
      </c>
      <c r="H168" s="202">
        <v>110.5</v>
      </c>
      <c r="I168" s="203"/>
      <c r="J168" s="204">
        <f t="shared" si="15"/>
        <v>0</v>
      </c>
      <c r="K168" s="205"/>
      <c r="L168" s="36"/>
      <c r="M168" s="206" t="s">
        <v>1</v>
      </c>
      <c r="N168" s="207" t="s">
        <v>41</v>
      </c>
      <c r="O168" s="68"/>
      <c r="P168" s="208">
        <f t="shared" si="16"/>
        <v>0</v>
      </c>
      <c r="Q168" s="208">
        <v>0</v>
      </c>
      <c r="R168" s="208">
        <f t="shared" si="17"/>
        <v>0</v>
      </c>
      <c r="S168" s="208">
        <v>0</v>
      </c>
      <c r="T168" s="209">
        <f t="shared" si="18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210" t="s">
        <v>177</v>
      </c>
      <c r="AT168" s="210" t="s">
        <v>173</v>
      </c>
      <c r="AU168" s="210" t="s">
        <v>86</v>
      </c>
      <c r="AY168" s="14" t="s">
        <v>169</v>
      </c>
      <c r="BE168" s="211">
        <f t="shared" si="19"/>
        <v>0</v>
      </c>
      <c r="BF168" s="211">
        <f t="shared" si="20"/>
        <v>0</v>
      </c>
      <c r="BG168" s="211">
        <f t="shared" si="21"/>
        <v>0</v>
      </c>
      <c r="BH168" s="211">
        <f t="shared" si="22"/>
        <v>0</v>
      </c>
      <c r="BI168" s="211">
        <f t="shared" si="23"/>
        <v>0</v>
      </c>
      <c r="BJ168" s="14" t="s">
        <v>84</v>
      </c>
      <c r="BK168" s="211">
        <f t="shared" si="24"/>
        <v>0</v>
      </c>
      <c r="BL168" s="14" t="s">
        <v>177</v>
      </c>
      <c r="BM168" s="210" t="s">
        <v>2459</v>
      </c>
    </row>
    <row r="169" spans="1:65" s="2" customFormat="1" ht="33" customHeight="1">
      <c r="A169" s="31"/>
      <c r="B169" s="32"/>
      <c r="C169" s="198" t="s">
        <v>392</v>
      </c>
      <c r="D169" s="198" t="s">
        <v>173</v>
      </c>
      <c r="E169" s="199" t="s">
        <v>2460</v>
      </c>
      <c r="F169" s="200" t="s">
        <v>2461</v>
      </c>
      <c r="G169" s="201" t="s">
        <v>275</v>
      </c>
      <c r="H169" s="202">
        <v>19890</v>
      </c>
      <c r="I169" s="203"/>
      <c r="J169" s="204">
        <f t="shared" si="15"/>
        <v>0</v>
      </c>
      <c r="K169" s="205"/>
      <c r="L169" s="36"/>
      <c r="M169" s="206" t="s">
        <v>1</v>
      </c>
      <c r="N169" s="207" t="s">
        <v>41</v>
      </c>
      <c r="O169" s="68"/>
      <c r="P169" s="208">
        <f t="shared" si="16"/>
        <v>0</v>
      </c>
      <c r="Q169" s="208">
        <v>0</v>
      </c>
      <c r="R169" s="208">
        <f t="shared" si="17"/>
        <v>0</v>
      </c>
      <c r="S169" s="208">
        <v>0</v>
      </c>
      <c r="T169" s="209">
        <f t="shared" si="18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210" t="s">
        <v>177</v>
      </c>
      <c r="AT169" s="210" t="s">
        <v>173</v>
      </c>
      <c r="AU169" s="210" t="s">
        <v>86</v>
      </c>
      <c r="AY169" s="14" t="s">
        <v>169</v>
      </c>
      <c r="BE169" s="211">
        <f t="shared" si="19"/>
        <v>0</v>
      </c>
      <c r="BF169" s="211">
        <f t="shared" si="20"/>
        <v>0</v>
      </c>
      <c r="BG169" s="211">
        <f t="shared" si="21"/>
        <v>0</v>
      </c>
      <c r="BH169" s="211">
        <f t="shared" si="22"/>
        <v>0</v>
      </c>
      <c r="BI169" s="211">
        <f t="shared" si="23"/>
        <v>0</v>
      </c>
      <c r="BJ169" s="14" t="s">
        <v>84</v>
      </c>
      <c r="BK169" s="211">
        <f t="shared" si="24"/>
        <v>0</v>
      </c>
      <c r="BL169" s="14" t="s">
        <v>177</v>
      </c>
      <c r="BM169" s="210" t="s">
        <v>2462</v>
      </c>
    </row>
    <row r="170" spans="1:65" s="2" customFormat="1" ht="21.75" customHeight="1">
      <c r="A170" s="31"/>
      <c r="B170" s="32"/>
      <c r="C170" s="198" t="s">
        <v>810</v>
      </c>
      <c r="D170" s="198" t="s">
        <v>173</v>
      </c>
      <c r="E170" s="199" t="s">
        <v>2463</v>
      </c>
      <c r="F170" s="200" t="s">
        <v>2464</v>
      </c>
      <c r="G170" s="201" t="s">
        <v>275</v>
      </c>
      <c r="H170" s="202">
        <v>110.5</v>
      </c>
      <c r="I170" s="203"/>
      <c r="J170" s="204">
        <f t="shared" si="15"/>
        <v>0</v>
      </c>
      <c r="K170" s="205"/>
      <c r="L170" s="36"/>
      <c r="M170" s="206" t="s">
        <v>1</v>
      </c>
      <c r="N170" s="207" t="s">
        <v>41</v>
      </c>
      <c r="O170" s="68"/>
      <c r="P170" s="208">
        <f t="shared" si="16"/>
        <v>0</v>
      </c>
      <c r="Q170" s="208">
        <v>0</v>
      </c>
      <c r="R170" s="208">
        <f t="shared" si="17"/>
        <v>0</v>
      </c>
      <c r="S170" s="208">
        <v>0</v>
      </c>
      <c r="T170" s="209">
        <f t="shared" si="18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210" t="s">
        <v>177</v>
      </c>
      <c r="AT170" s="210" t="s">
        <v>173</v>
      </c>
      <c r="AU170" s="210" t="s">
        <v>86</v>
      </c>
      <c r="AY170" s="14" t="s">
        <v>169</v>
      </c>
      <c r="BE170" s="211">
        <f t="shared" si="19"/>
        <v>0</v>
      </c>
      <c r="BF170" s="211">
        <f t="shared" si="20"/>
        <v>0</v>
      </c>
      <c r="BG170" s="211">
        <f t="shared" si="21"/>
        <v>0</v>
      </c>
      <c r="BH170" s="211">
        <f t="shared" si="22"/>
        <v>0</v>
      </c>
      <c r="BI170" s="211">
        <f t="shared" si="23"/>
        <v>0</v>
      </c>
      <c r="BJ170" s="14" t="s">
        <v>84</v>
      </c>
      <c r="BK170" s="211">
        <f t="shared" si="24"/>
        <v>0</v>
      </c>
      <c r="BL170" s="14" t="s">
        <v>177</v>
      </c>
      <c r="BM170" s="210" t="s">
        <v>2465</v>
      </c>
    </row>
    <row r="171" spans="1:65" s="2" customFormat="1" ht="16.5" customHeight="1">
      <c r="A171" s="31"/>
      <c r="B171" s="32"/>
      <c r="C171" s="198" t="s">
        <v>433</v>
      </c>
      <c r="D171" s="198" t="s">
        <v>173</v>
      </c>
      <c r="E171" s="199" t="s">
        <v>2466</v>
      </c>
      <c r="F171" s="200" t="s">
        <v>2467</v>
      </c>
      <c r="G171" s="201" t="s">
        <v>176</v>
      </c>
      <c r="H171" s="202">
        <v>1932</v>
      </c>
      <c r="I171" s="203"/>
      <c r="J171" s="204">
        <f t="shared" si="15"/>
        <v>0</v>
      </c>
      <c r="K171" s="205"/>
      <c r="L171" s="36"/>
      <c r="M171" s="206" t="s">
        <v>1</v>
      </c>
      <c r="N171" s="207" t="s">
        <v>41</v>
      </c>
      <c r="O171" s="68"/>
      <c r="P171" s="208">
        <f t="shared" si="16"/>
        <v>0</v>
      </c>
      <c r="Q171" s="208">
        <v>0</v>
      </c>
      <c r="R171" s="208">
        <f t="shared" si="17"/>
        <v>0</v>
      </c>
      <c r="S171" s="208">
        <v>0</v>
      </c>
      <c r="T171" s="209">
        <f t="shared" si="18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210" t="s">
        <v>177</v>
      </c>
      <c r="AT171" s="210" t="s">
        <v>173</v>
      </c>
      <c r="AU171" s="210" t="s">
        <v>86</v>
      </c>
      <c r="AY171" s="14" t="s">
        <v>169</v>
      </c>
      <c r="BE171" s="211">
        <f t="shared" si="19"/>
        <v>0</v>
      </c>
      <c r="BF171" s="211">
        <f t="shared" si="20"/>
        <v>0</v>
      </c>
      <c r="BG171" s="211">
        <f t="shared" si="21"/>
        <v>0</v>
      </c>
      <c r="BH171" s="211">
        <f t="shared" si="22"/>
        <v>0</v>
      </c>
      <c r="BI171" s="211">
        <f t="shared" si="23"/>
        <v>0</v>
      </c>
      <c r="BJ171" s="14" t="s">
        <v>84</v>
      </c>
      <c r="BK171" s="211">
        <f t="shared" si="24"/>
        <v>0</v>
      </c>
      <c r="BL171" s="14" t="s">
        <v>177</v>
      </c>
      <c r="BM171" s="210" t="s">
        <v>2468</v>
      </c>
    </row>
    <row r="172" spans="1:65" s="2" customFormat="1" ht="21.75" customHeight="1">
      <c r="A172" s="31"/>
      <c r="B172" s="32"/>
      <c r="C172" s="198" t="s">
        <v>528</v>
      </c>
      <c r="D172" s="198" t="s">
        <v>173</v>
      </c>
      <c r="E172" s="199" t="s">
        <v>2469</v>
      </c>
      <c r="F172" s="200" t="s">
        <v>2470</v>
      </c>
      <c r="G172" s="201" t="s">
        <v>176</v>
      </c>
      <c r="H172" s="202">
        <v>347760</v>
      </c>
      <c r="I172" s="203"/>
      <c r="J172" s="204">
        <f t="shared" si="15"/>
        <v>0</v>
      </c>
      <c r="K172" s="205"/>
      <c r="L172" s="36"/>
      <c r="M172" s="206" t="s">
        <v>1</v>
      </c>
      <c r="N172" s="207" t="s">
        <v>41</v>
      </c>
      <c r="O172" s="68"/>
      <c r="P172" s="208">
        <f t="shared" si="16"/>
        <v>0</v>
      </c>
      <c r="Q172" s="208">
        <v>0</v>
      </c>
      <c r="R172" s="208">
        <f t="shared" si="17"/>
        <v>0</v>
      </c>
      <c r="S172" s="208">
        <v>0</v>
      </c>
      <c r="T172" s="209">
        <f t="shared" si="18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210" t="s">
        <v>177</v>
      </c>
      <c r="AT172" s="210" t="s">
        <v>173</v>
      </c>
      <c r="AU172" s="210" t="s">
        <v>86</v>
      </c>
      <c r="AY172" s="14" t="s">
        <v>169</v>
      </c>
      <c r="BE172" s="211">
        <f t="shared" si="19"/>
        <v>0</v>
      </c>
      <c r="BF172" s="211">
        <f t="shared" si="20"/>
        <v>0</v>
      </c>
      <c r="BG172" s="211">
        <f t="shared" si="21"/>
        <v>0</v>
      </c>
      <c r="BH172" s="211">
        <f t="shared" si="22"/>
        <v>0</v>
      </c>
      <c r="BI172" s="211">
        <f t="shared" si="23"/>
        <v>0</v>
      </c>
      <c r="BJ172" s="14" t="s">
        <v>84</v>
      </c>
      <c r="BK172" s="211">
        <f t="shared" si="24"/>
        <v>0</v>
      </c>
      <c r="BL172" s="14" t="s">
        <v>177</v>
      </c>
      <c r="BM172" s="210" t="s">
        <v>2471</v>
      </c>
    </row>
    <row r="173" spans="1:65" s="2" customFormat="1" ht="21.75" customHeight="1">
      <c r="A173" s="31"/>
      <c r="B173" s="32"/>
      <c r="C173" s="198" t="s">
        <v>806</v>
      </c>
      <c r="D173" s="198" t="s">
        <v>173</v>
      </c>
      <c r="E173" s="199" t="s">
        <v>2472</v>
      </c>
      <c r="F173" s="200" t="s">
        <v>2473</v>
      </c>
      <c r="G173" s="201" t="s">
        <v>176</v>
      </c>
      <c r="H173" s="202">
        <v>1932</v>
      </c>
      <c r="I173" s="203"/>
      <c r="J173" s="204">
        <f t="shared" si="15"/>
        <v>0</v>
      </c>
      <c r="K173" s="205"/>
      <c r="L173" s="36"/>
      <c r="M173" s="206" t="s">
        <v>1</v>
      </c>
      <c r="N173" s="207" t="s">
        <v>41</v>
      </c>
      <c r="O173" s="68"/>
      <c r="P173" s="208">
        <f t="shared" si="16"/>
        <v>0</v>
      </c>
      <c r="Q173" s="208">
        <v>0</v>
      </c>
      <c r="R173" s="208">
        <f t="shared" si="17"/>
        <v>0</v>
      </c>
      <c r="S173" s="208">
        <v>0</v>
      </c>
      <c r="T173" s="209">
        <f t="shared" si="18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210" t="s">
        <v>177</v>
      </c>
      <c r="AT173" s="210" t="s">
        <v>173</v>
      </c>
      <c r="AU173" s="210" t="s">
        <v>86</v>
      </c>
      <c r="AY173" s="14" t="s">
        <v>169</v>
      </c>
      <c r="BE173" s="211">
        <f t="shared" si="19"/>
        <v>0</v>
      </c>
      <c r="BF173" s="211">
        <f t="shared" si="20"/>
        <v>0</v>
      </c>
      <c r="BG173" s="211">
        <f t="shared" si="21"/>
        <v>0</v>
      </c>
      <c r="BH173" s="211">
        <f t="shared" si="22"/>
        <v>0</v>
      </c>
      <c r="BI173" s="211">
        <f t="shared" si="23"/>
        <v>0</v>
      </c>
      <c r="BJ173" s="14" t="s">
        <v>84</v>
      </c>
      <c r="BK173" s="211">
        <f t="shared" si="24"/>
        <v>0</v>
      </c>
      <c r="BL173" s="14" t="s">
        <v>177</v>
      </c>
      <c r="BM173" s="210" t="s">
        <v>2474</v>
      </c>
    </row>
    <row r="174" spans="1:65" s="2" customFormat="1" ht="21.75" customHeight="1">
      <c r="A174" s="31"/>
      <c r="B174" s="32"/>
      <c r="C174" s="198" t="s">
        <v>498</v>
      </c>
      <c r="D174" s="198" t="s">
        <v>173</v>
      </c>
      <c r="E174" s="199" t="s">
        <v>2475</v>
      </c>
      <c r="F174" s="200" t="s">
        <v>2476</v>
      </c>
      <c r="G174" s="201" t="s">
        <v>176</v>
      </c>
      <c r="H174" s="202">
        <v>36.944000000000003</v>
      </c>
      <c r="I174" s="203"/>
      <c r="J174" s="204">
        <f t="shared" si="15"/>
        <v>0</v>
      </c>
      <c r="K174" s="205"/>
      <c r="L174" s="36"/>
      <c r="M174" s="206" t="s">
        <v>1</v>
      </c>
      <c r="N174" s="207" t="s">
        <v>41</v>
      </c>
      <c r="O174" s="68"/>
      <c r="P174" s="208">
        <f t="shared" si="16"/>
        <v>0</v>
      </c>
      <c r="Q174" s="208">
        <v>1.9429999999999999E-2</v>
      </c>
      <c r="R174" s="208">
        <f t="shared" si="17"/>
        <v>0.71782192</v>
      </c>
      <c r="S174" s="208">
        <v>0</v>
      </c>
      <c r="T174" s="209">
        <f t="shared" si="18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210" t="s">
        <v>177</v>
      </c>
      <c r="AT174" s="210" t="s">
        <v>173</v>
      </c>
      <c r="AU174" s="210" t="s">
        <v>86</v>
      </c>
      <c r="AY174" s="14" t="s">
        <v>169</v>
      </c>
      <c r="BE174" s="211">
        <f t="shared" si="19"/>
        <v>0</v>
      </c>
      <c r="BF174" s="211">
        <f t="shared" si="20"/>
        <v>0</v>
      </c>
      <c r="BG174" s="211">
        <f t="shared" si="21"/>
        <v>0</v>
      </c>
      <c r="BH174" s="211">
        <f t="shared" si="22"/>
        <v>0</v>
      </c>
      <c r="BI174" s="211">
        <f t="shared" si="23"/>
        <v>0</v>
      </c>
      <c r="BJ174" s="14" t="s">
        <v>84</v>
      </c>
      <c r="BK174" s="211">
        <f t="shared" si="24"/>
        <v>0</v>
      </c>
      <c r="BL174" s="14" t="s">
        <v>177</v>
      </c>
      <c r="BM174" s="210" t="s">
        <v>2477</v>
      </c>
    </row>
    <row r="175" spans="1:65" s="12" customFormat="1" ht="22.9" customHeight="1">
      <c r="B175" s="182"/>
      <c r="C175" s="183"/>
      <c r="D175" s="184" t="s">
        <v>75</v>
      </c>
      <c r="E175" s="196" t="s">
        <v>912</v>
      </c>
      <c r="F175" s="196" t="s">
        <v>913</v>
      </c>
      <c r="G175" s="183"/>
      <c r="H175" s="183"/>
      <c r="I175" s="186"/>
      <c r="J175" s="197">
        <f>BK175</f>
        <v>0</v>
      </c>
      <c r="K175" s="183"/>
      <c r="L175" s="188"/>
      <c r="M175" s="189"/>
      <c r="N175" s="190"/>
      <c r="O175" s="190"/>
      <c r="P175" s="191">
        <f>P176</f>
        <v>0</v>
      </c>
      <c r="Q175" s="190"/>
      <c r="R175" s="191">
        <f>R176</f>
        <v>0</v>
      </c>
      <c r="S175" s="190"/>
      <c r="T175" s="192">
        <f>T176</f>
        <v>0</v>
      </c>
      <c r="AR175" s="193" t="s">
        <v>84</v>
      </c>
      <c r="AT175" s="194" t="s">
        <v>75</v>
      </c>
      <c r="AU175" s="194" t="s">
        <v>84</v>
      </c>
      <c r="AY175" s="193" t="s">
        <v>169</v>
      </c>
      <c r="BK175" s="195">
        <f>BK176</f>
        <v>0</v>
      </c>
    </row>
    <row r="176" spans="1:65" s="2" customFormat="1" ht="21.75" customHeight="1">
      <c r="A176" s="31"/>
      <c r="B176" s="32"/>
      <c r="C176" s="198" t="s">
        <v>1811</v>
      </c>
      <c r="D176" s="198" t="s">
        <v>173</v>
      </c>
      <c r="E176" s="199" t="s">
        <v>2478</v>
      </c>
      <c r="F176" s="200" t="s">
        <v>2479</v>
      </c>
      <c r="G176" s="201" t="s">
        <v>220</v>
      </c>
      <c r="H176" s="202">
        <v>110.61199999999999</v>
      </c>
      <c r="I176" s="203"/>
      <c r="J176" s="204">
        <f>ROUND(I176*H176,2)</f>
        <v>0</v>
      </c>
      <c r="K176" s="205"/>
      <c r="L176" s="36"/>
      <c r="M176" s="206" t="s">
        <v>1</v>
      </c>
      <c r="N176" s="207" t="s">
        <v>41</v>
      </c>
      <c r="O176" s="68"/>
      <c r="P176" s="208">
        <f>O176*H176</f>
        <v>0</v>
      </c>
      <c r="Q176" s="208">
        <v>0</v>
      </c>
      <c r="R176" s="208">
        <f>Q176*H176</f>
        <v>0</v>
      </c>
      <c r="S176" s="208">
        <v>0</v>
      </c>
      <c r="T176" s="209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210" t="s">
        <v>177</v>
      </c>
      <c r="AT176" s="210" t="s">
        <v>173</v>
      </c>
      <c r="AU176" s="210" t="s">
        <v>86</v>
      </c>
      <c r="AY176" s="14" t="s">
        <v>169</v>
      </c>
      <c r="BE176" s="211">
        <f>IF(N176="základní",J176,0)</f>
        <v>0</v>
      </c>
      <c r="BF176" s="211">
        <f>IF(N176="snížená",J176,0)</f>
        <v>0</v>
      </c>
      <c r="BG176" s="211">
        <f>IF(N176="zákl. přenesená",J176,0)</f>
        <v>0</v>
      </c>
      <c r="BH176" s="211">
        <f>IF(N176="sníž. přenesená",J176,0)</f>
        <v>0</v>
      </c>
      <c r="BI176" s="211">
        <f>IF(N176="nulová",J176,0)</f>
        <v>0</v>
      </c>
      <c r="BJ176" s="14" t="s">
        <v>84</v>
      </c>
      <c r="BK176" s="211">
        <f>ROUND(I176*H176,2)</f>
        <v>0</v>
      </c>
      <c r="BL176" s="14" t="s">
        <v>177</v>
      </c>
      <c r="BM176" s="210" t="s">
        <v>2480</v>
      </c>
    </row>
    <row r="177" spans="1:65" s="12" customFormat="1" ht="25.9" customHeight="1">
      <c r="B177" s="182"/>
      <c r="C177" s="183"/>
      <c r="D177" s="184" t="s">
        <v>75</v>
      </c>
      <c r="E177" s="185" t="s">
        <v>245</v>
      </c>
      <c r="F177" s="185" t="s">
        <v>246</v>
      </c>
      <c r="G177" s="183"/>
      <c r="H177" s="183"/>
      <c r="I177" s="186"/>
      <c r="J177" s="187">
        <f>BK177</f>
        <v>0</v>
      </c>
      <c r="K177" s="183"/>
      <c r="L177" s="188"/>
      <c r="M177" s="189"/>
      <c r="N177" s="190"/>
      <c r="O177" s="190"/>
      <c r="P177" s="191">
        <f>P178+P196+P229+P249+P253</f>
        <v>0</v>
      </c>
      <c r="Q177" s="190"/>
      <c r="R177" s="191">
        <f>R178+R196+R229+R249+R253</f>
        <v>23.865430920000001</v>
      </c>
      <c r="S177" s="190"/>
      <c r="T177" s="192">
        <f>T178+T196+T229+T249+T253</f>
        <v>0</v>
      </c>
      <c r="AR177" s="193" t="s">
        <v>86</v>
      </c>
      <c r="AT177" s="194" t="s">
        <v>75</v>
      </c>
      <c r="AU177" s="194" t="s">
        <v>76</v>
      </c>
      <c r="AY177" s="193" t="s">
        <v>169</v>
      </c>
      <c r="BK177" s="195">
        <f>BK178+BK196+BK229+BK249+BK253</f>
        <v>0</v>
      </c>
    </row>
    <row r="178" spans="1:65" s="12" customFormat="1" ht="22.9" customHeight="1">
      <c r="B178" s="182"/>
      <c r="C178" s="183"/>
      <c r="D178" s="184" t="s">
        <v>75</v>
      </c>
      <c r="E178" s="196" t="s">
        <v>247</v>
      </c>
      <c r="F178" s="196" t="s">
        <v>248</v>
      </c>
      <c r="G178" s="183"/>
      <c r="H178" s="183"/>
      <c r="I178" s="186"/>
      <c r="J178" s="197">
        <f>BK178</f>
        <v>0</v>
      </c>
      <c r="K178" s="183"/>
      <c r="L178" s="188"/>
      <c r="M178" s="189"/>
      <c r="N178" s="190"/>
      <c r="O178" s="190"/>
      <c r="P178" s="191">
        <f>SUM(P179:P195)</f>
        <v>0</v>
      </c>
      <c r="Q178" s="190"/>
      <c r="R178" s="191">
        <f>SUM(R179:R195)</f>
        <v>1.5955820000000005</v>
      </c>
      <c r="S178" s="190"/>
      <c r="T178" s="192">
        <f>SUM(T179:T195)</f>
        <v>0</v>
      </c>
      <c r="AR178" s="193" t="s">
        <v>86</v>
      </c>
      <c r="AT178" s="194" t="s">
        <v>75</v>
      </c>
      <c r="AU178" s="194" t="s">
        <v>84</v>
      </c>
      <c r="AY178" s="193" t="s">
        <v>169</v>
      </c>
      <c r="BK178" s="195">
        <f>SUM(BK179:BK195)</f>
        <v>0</v>
      </c>
    </row>
    <row r="179" spans="1:65" s="2" customFormat="1" ht="21.75" customHeight="1">
      <c r="A179" s="31"/>
      <c r="B179" s="32"/>
      <c r="C179" s="198" t="s">
        <v>301</v>
      </c>
      <c r="D179" s="198" t="s">
        <v>173</v>
      </c>
      <c r="E179" s="199" t="s">
        <v>2481</v>
      </c>
      <c r="F179" s="200" t="s">
        <v>2482</v>
      </c>
      <c r="G179" s="201" t="s">
        <v>176</v>
      </c>
      <c r="H179" s="202">
        <v>546.70000000000005</v>
      </c>
      <c r="I179" s="203"/>
      <c r="J179" s="204">
        <f t="shared" ref="J179:J195" si="25">ROUND(I179*H179,2)</f>
        <v>0</v>
      </c>
      <c r="K179" s="205"/>
      <c r="L179" s="36"/>
      <c r="M179" s="206" t="s">
        <v>1</v>
      </c>
      <c r="N179" s="207" t="s">
        <v>41</v>
      </c>
      <c r="O179" s="68"/>
      <c r="P179" s="208">
        <f t="shared" ref="P179:P195" si="26">O179*H179</f>
        <v>0</v>
      </c>
      <c r="Q179" s="208">
        <v>0</v>
      </c>
      <c r="R179" s="208">
        <f t="shared" ref="R179:R195" si="27">Q179*H179</f>
        <v>0</v>
      </c>
      <c r="S179" s="208">
        <v>0</v>
      </c>
      <c r="T179" s="209">
        <f t="shared" ref="T179:T195" si="28"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210" t="s">
        <v>251</v>
      </c>
      <c r="AT179" s="210" t="s">
        <v>173</v>
      </c>
      <c r="AU179" s="210" t="s">
        <v>86</v>
      </c>
      <c r="AY179" s="14" t="s">
        <v>169</v>
      </c>
      <c r="BE179" s="211">
        <f t="shared" ref="BE179:BE195" si="29">IF(N179="základní",J179,0)</f>
        <v>0</v>
      </c>
      <c r="BF179" s="211">
        <f t="shared" ref="BF179:BF195" si="30">IF(N179="snížená",J179,0)</f>
        <v>0</v>
      </c>
      <c r="BG179" s="211">
        <f t="shared" ref="BG179:BG195" si="31">IF(N179="zákl. přenesená",J179,0)</f>
        <v>0</v>
      </c>
      <c r="BH179" s="211">
        <f t="shared" ref="BH179:BH195" si="32">IF(N179="sníž. přenesená",J179,0)</f>
        <v>0</v>
      </c>
      <c r="BI179" s="211">
        <f t="shared" ref="BI179:BI195" si="33">IF(N179="nulová",J179,0)</f>
        <v>0</v>
      </c>
      <c r="BJ179" s="14" t="s">
        <v>84</v>
      </c>
      <c r="BK179" s="211">
        <f t="shared" ref="BK179:BK195" si="34">ROUND(I179*H179,2)</f>
        <v>0</v>
      </c>
      <c r="BL179" s="14" t="s">
        <v>251</v>
      </c>
      <c r="BM179" s="210" t="s">
        <v>2483</v>
      </c>
    </row>
    <row r="180" spans="1:65" s="2" customFormat="1" ht="21.75" customHeight="1">
      <c r="A180" s="31"/>
      <c r="B180" s="32"/>
      <c r="C180" s="217" t="s">
        <v>363</v>
      </c>
      <c r="D180" s="217" t="s">
        <v>922</v>
      </c>
      <c r="E180" s="218" t="s">
        <v>2484</v>
      </c>
      <c r="F180" s="219" t="s">
        <v>2485</v>
      </c>
      <c r="G180" s="220" t="s">
        <v>176</v>
      </c>
      <c r="H180" s="221">
        <v>604.32500000000005</v>
      </c>
      <c r="I180" s="222"/>
      <c r="J180" s="223">
        <f t="shared" si="25"/>
        <v>0</v>
      </c>
      <c r="K180" s="224"/>
      <c r="L180" s="225"/>
      <c r="M180" s="226" t="s">
        <v>1</v>
      </c>
      <c r="N180" s="227" t="s">
        <v>41</v>
      </c>
      <c r="O180" s="68"/>
      <c r="P180" s="208">
        <f t="shared" si="26"/>
        <v>0</v>
      </c>
      <c r="Q180" s="208">
        <v>5.0000000000000001E-4</v>
      </c>
      <c r="R180" s="208">
        <f t="shared" si="27"/>
        <v>0.30216250000000006</v>
      </c>
      <c r="S180" s="208">
        <v>0</v>
      </c>
      <c r="T180" s="209">
        <f t="shared" si="28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210" t="s">
        <v>259</v>
      </c>
      <c r="AT180" s="210" t="s">
        <v>922</v>
      </c>
      <c r="AU180" s="210" t="s">
        <v>86</v>
      </c>
      <c r="AY180" s="14" t="s">
        <v>169</v>
      </c>
      <c r="BE180" s="211">
        <f t="shared" si="29"/>
        <v>0</v>
      </c>
      <c r="BF180" s="211">
        <f t="shared" si="30"/>
        <v>0</v>
      </c>
      <c r="BG180" s="211">
        <f t="shared" si="31"/>
        <v>0</v>
      </c>
      <c r="BH180" s="211">
        <f t="shared" si="32"/>
        <v>0</v>
      </c>
      <c r="BI180" s="211">
        <f t="shared" si="33"/>
        <v>0</v>
      </c>
      <c r="BJ180" s="14" t="s">
        <v>84</v>
      </c>
      <c r="BK180" s="211">
        <f t="shared" si="34"/>
        <v>0</v>
      </c>
      <c r="BL180" s="14" t="s">
        <v>251</v>
      </c>
      <c r="BM180" s="210" t="s">
        <v>2486</v>
      </c>
    </row>
    <row r="181" spans="1:65" s="2" customFormat="1" ht="21.75" customHeight="1">
      <c r="A181" s="31"/>
      <c r="B181" s="32"/>
      <c r="C181" s="217" t="s">
        <v>568</v>
      </c>
      <c r="D181" s="217" t="s">
        <v>922</v>
      </c>
      <c r="E181" s="218" t="s">
        <v>2487</v>
      </c>
      <c r="F181" s="219" t="s">
        <v>2488</v>
      </c>
      <c r="G181" s="220" t="s">
        <v>176</v>
      </c>
      <c r="H181" s="221">
        <v>21.2</v>
      </c>
      <c r="I181" s="222"/>
      <c r="J181" s="223">
        <f t="shared" si="25"/>
        <v>0</v>
      </c>
      <c r="K181" s="224"/>
      <c r="L181" s="225"/>
      <c r="M181" s="226" t="s">
        <v>1</v>
      </c>
      <c r="N181" s="227" t="s">
        <v>41</v>
      </c>
      <c r="O181" s="68"/>
      <c r="P181" s="208">
        <f t="shared" si="26"/>
        <v>0</v>
      </c>
      <c r="Q181" s="208">
        <v>1.5200000000000001E-3</v>
      </c>
      <c r="R181" s="208">
        <f t="shared" si="27"/>
        <v>3.2224000000000003E-2</v>
      </c>
      <c r="S181" s="208">
        <v>0</v>
      </c>
      <c r="T181" s="209">
        <f t="shared" si="28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210" t="s">
        <v>259</v>
      </c>
      <c r="AT181" s="210" t="s">
        <v>922</v>
      </c>
      <c r="AU181" s="210" t="s">
        <v>86</v>
      </c>
      <c r="AY181" s="14" t="s">
        <v>169</v>
      </c>
      <c r="BE181" s="211">
        <f t="shared" si="29"/>
        <v>0</v>
      </c>
      <c r="BF181" s="211">
        <f t="shared" si="30"/>
        <v>0</v>
      </c>
      <c r="BG181" s="211">
        <f t="shared" si="31"/>
        <v>0</v>
      </c>
      <c r="BH181" s="211">
        <f t="shared" si="32"/>
        <v>0</v>
      </c>
      <c r="BI181" s="211">
        <f t="shared" si="33"/>
        <v>0</v>
      </c>
      <c r="BJ181" s="14" t="s">
        <v>84</v>
      </c>
      <c r="BK181" s="211">
        <f t="shared" si="34"/>
        <v>0</v>
      </c>
      <c r="BL181" s="14" t="s">
        <v>251</v>
      </c>
      <c r="BM181" s="210" t="s">
        <v>2489</v>
      </c>
    </row>
    <row r="182" spans="1:65" s="2" customFormat="1" ht="16.5" customHeight="1">
      <c r="A182" s="31"/>
      <c r="B182" s="32"/>
      <c r="C182" s="198" t="s">
        <v>440</v>
      </c>
      <c r="D182" s="198" t="s">
        <v>173</v>
      </c>
      <c r="E182" s="199" t="s">
        <v>2490</v>
      </c>
      <c r="F182" s="200" t="s">
        <v>2491</v>
      </c>
      <c r="G182" s="201" t="s">
        <v>275</v>
      </c>
      <c r="H182" s="202">
        <v>600</v>
      </c>
      <c r="I182" s="203"/>
      <c r="J182" s="204">
        <f t="shared" si="25"/>
        <v>0</v>
      </c>
      <c r="K182" s="205"/>
      <c r="L182" s="36"/>
      <c r="M182" s="206" t="s">
        <v>1</v>
      </c>
      <c r="N182" s="207" t="s">
        <v>41</v>
      </c>
      <c r="O182" s="68"/>
      <c r="P182" s="208">
        <f t="shared" si="26"/>
        <v>0</v>
      </c>
      <c r="Q182" s="208">
        <v>1.1100000000000001E-3</v>
      </c>
      <c r="R182" s="208">
        <f t="shared" si="27"/>
        <v>0.66600000000000004</v>
      </c>
      <c r="S182" s="208">
        <v>0</v>
      </c>
      <c r="T182" s="209">
        <f t="shared" si="28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210" t="s">
        <v>251</v>
      </c>
      <c r="AT182" s="210" t="s">
        <v>173</v>
      </c>
      <c r="AU182" s="210" t="s">
        <v>86</v>
      </c>
      <c r="AY182" s="14" t="s">
        <v>169</v>
      </c>
      <c r="BE182" s="211">
        <f t="shared" si="29"/>
        <v>0</v>
      </c>
      <c r="BF182" s="211">
        <f t="shared" si="30"/>
        <v>0</v>
      </c>
      <c r="BG182" s="211">
        <f t="shared" si="31"/>
        <v>0</v>
      </c>
      <c r="BH182" s="211">
        <f t="shared" si="32"/>
        <v>0</v>
      </c>
      <c r="BI182" s="211">
        <f t="shared" si="33"/>
        <v>0</v>
      </c>
      <c r="BJ182" s="14" t="s">
        <v>84</v>
      </c>
      <c r="BK182" s="211">
        <f t="shared" si="34"/>
        <v>0</v>
      </c>
      <c r="BL182" s="14" t="s">
        <v>251</v>
      </c>
      <c r="BM182" s="210" t="s">
        <v>2492</v>
      </c>
    </row>
    <row r="183" spans="1:65" s="2" customFormat="1" ht="33" customHeight="1">
      <c r="A183" s="31"/>
      <c r="B183" s="32"/>
      <c r="C183" s="198" t="s">
        <v>251</v>
      </c>
      <c r="D183" s="198" t="s">
        <v>173</v>
      </c>
      <c r="E183" s="199" t="s">
        <v>2493</v>
      </c>
      <c r="F183" s="200" t="s">
        <v>2494</v>
      </c>
      <c r="G183" s="201" t="s">
        <v>275</v>
      </c>
      <c r="H183" s="202">
        <v>49</v>
      </c>
      <c r="I183" s="203"/>
      <c r="J183" s="204">
        <f t="shared" si="25"/>
        <v>0</v>
      </c>
      <c r="K183" s="205"/>
      <c r="L183" s="36"/>
      <c r="M183" s="206" t="s">
        <v>1</v>
      </c>
      <c r="N183" s="207" t="s">
        <v>41</v>
      </c>
      <c r="O183" s="68"/>
      <c r="P183" s="208">
        <f t="shared" si="26"/>
        <v>0</v>
      </c>
      <c r="Q183" s="208">
        <v>5.9999999999999995E-4</v>
      </c>
      <c r="R183" s="208">
        <f t="shared" si="27"/>
        <v>2.9399999999999999E-2</v>
      </c>
      <c r="S183" s="208">
        <v>0</v>
      </c>
      <c r="T183" s="209">
        <f t="shared" si="28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210" t="s">
        <v>251</v>
      </c>
      <c r="AT183" s="210" t="s">
        <v>173</v>
      </c>
      <c r="AU183" s="210" t="s">
        <v>86</v>
      </c>
      <c r="AY183" s="14" t="s">
        <v>169</v>
      </c>
      <c r="BE183" s="211">
        <f t="shared" si="29"/>
        <v>0</v>
      </c>
      <c r="BF183" s="211">
        <f t="shared" si="30"/>
        <v>0</v>
      </c>
      <c r="BG183" s="211">
        <f t="shared" si="31"/>
        <v>0</v>
      </c>
      <c r="BH183" s="211">
        <f t="shared" si="32"/>
        <v>0</v>
      </c>
      <c r="BI183" s="211">
        <f t="shared" si="33"/>
        <v>0</v>
      </c>
      <c r="BJ183" s="14" t="s">
        <v>84</v>
      </c>
      <c r="BK183" s="211">
        <f t="shared" si="34"/>
        <v>0</v>
      </c>
      <c r="BL183" s="14" t="s">
        <v>251</v>
      </c>
      <c r="BM183" s="210" t="s">
        <v>2495</v>
      </c>
    </row>
    <row r="184" spans="1:65" s="2" customFormat="1" ht="33" customHeight="1">
      <c r="A184" s="31"/>
      <c r="B184" s="32"/>
      <c r="C184" s="198" t="s">
        <v>8</v>
      </c>
      <c r="D184" s="198" t="s">
        <v>173</v>
      </c>
      <c r="E184" s="199" t="s">
        <v>2496</v>
      </c>
      <c r="F184" s="200" t="s">
        <v>2497</v>
      </c>
      <c r="G184" s="201" t="s">
        <v>275</v>
      </c>
      <c r="H184" s="202">
        <v>89.4</v>
      </c>
      <c r="I184" s="203"/>
      <c r="J184" s="204">
        <f t="shared" si="25"/>
        <v>0</v>
      </c>
      <c r="K184" s="205"/>
      <c r="L184" s="36"/>
      <c r="M184" s="206" t="s">
        <v>1</v>
      </c>
      <c r="N184" s="207" t="s">
        <v>41</v>
      </c>
      <c r="O184" s="68"/>
      <c r="P184" s="208">
        <f t="shared" si="26"/>
        <v>0</v>
      </c>
      <c r="Q184" s="208">
        <v>8.9999999999999998E-4</v>
      </c>
      <c r="R184" s="208">
        <f t="shared" si="27"/>
        <v>8.0460000000000004E-2</v>
      </c>
      <c r="S184" s="208">
        <v>0</v>
      </c>
      <c r="T184" s="209">
        <f t="shared" si="28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210" t="s">
        <v>251</v>
      </c>
      <c r="AT184" s="210" t="s">
        <v>173</v>
      </c>
      <c r="AU184" s="210" t="s">
        <v>86</v>
      </c>
      <c r="AY184" s="14" t="s">
        <v>169</v>
      </c>
      <c r="BE184" s="211">
        <f t="shared" si="29"/>
        <v>0</v>
      </c>
      <c r="BF184" s="211">
        <f t="shared" si="30"/>
        <v>0</v>
      </c>
      <c r="BG184" s="211">
        <f t="shared" si="31"/>
        <v>0</v>
      </c>
      <c r="BH184" s="211">
        <f t="shared" si="32"/>
        <v>0</v>
      </c>
      <c r="BI184" s="211">
        <f t="shared" si="33"/>
        <v>0</v>
      </c>
      <c r="BJ184" s="14" t="s">
        <v>84</v>
      </c>
      <c r="BK184" s="211">
        <f t="shared" si="34"/>
        <v>0</v>
      </c>
      <c r="BL184" s="14" t="s">
        <v>251</v>
      </c>
      <c r="BM184" s="210" t="s">
        <v>2498</v>
      </c>
    </row>
    <row r="185" spans="1:65" s="2" customFormat="1" ht="33" customHeight="1">
      <c r="A185" s="31"/>
      <c r="B185" s="32"/>
      <c r="C185" s="198" t="s">
        <v>359</v>
      </c>
      <c r="D185" s="198" t="s">
        <v>173</v>
      </c>
      <c r="E185" s="199" t="s">
        <v>2499</v>
      </c>
      <c r="F185" s="200" t="s">
        <v>2500</v>
      </c>
      <c r="G185" s="201" t="s">
        <v>275</v>
      </c>
      <c r="H185" s="202">
        <v>77.400000000000006</v>
      </c>
      <c r="I185" s="203"/>
      <c r="J185" s="204">
        <f t="shared" si="25"/>
        <v>0</v>
      </c>
      <c r="K185" s="205"/>
      <c r="L185" s="36"/>
      <c r="M185" s="206" t="s">
        <v>1</v>
      </c>
      <c r="N185" s="207" t="s">
        <v>41</v>
      </c>
      <c r="O185" s="68"/>
      <c r="P185" s="208">
        <f t="shared" si="26"/>
        <v>0</v>
      </c>
      <c r="Q185" s="208">
        <v>1.5E-3</v>
      </c>
      <c r="R185" s="208">
        <f t="shared" si="27"/>
        <v>0.11610000000000001</v>
      </c>
      <c r="S185" s="208">
        <v>0</v>
      </c>
      <c r="T185" s="209">
        <f t="shared" si="28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210" t="s">
        <v>251</v>
      </c>
      <c r="AT185" s="210" t="s">
        <v>173</v>
      </c>
      <c r="AU185" s="210" t="s">
        <v>86</v>
      </c>
      <c r="AY185" s="14" t="s">
        <v>169</v>
      </c>
      <c r="BE185" s="211">
        <f t="shared" si="29"/>
        <v>0</v>
      </c>
      <c r="BF185" s="211">
        <f t="shared" si="30"/>
        <v>0</v>
      </c>
      <c r="BG185" s="211">
        <f t="shared" si="31"/>
        <v>0</v>
      </c>
      <c r="BH185" s="211">
        <f t="shared" si="32"/>
        <v>0</v>
      </c>
      <c r="BI185" s="211">
        <f t="shared" si="33"/>
        <v>0</v>
      </c>
      <c r="BJ185" s="14" t="s">
        <v>84</v>
      </c>
      <c r="BK185" s="211">
        <f t="shared" si="34"/>
        <v>0</v>
      </c>
      <c r="BL185" s="14" t="s">
        <v>251</v>
      </c>
      <c r="BM185" s="210" t="s">
        <v>2501</v>
      </c>
    </row>
    <row r="186" spans="1:65" s="2" customFormat="1" ht="21.75" customHeight="1">
      <c r="A186" s="31"/>
      <c r="B186" s="32"/>
      <c r="C186" s="198" t="s">
        <v>307</v>
      </c>
      <c r="D186" s="198" t="s">
        <v>173</v>
      </c>
      <c r="E186" s="199" t="s">
        <v>2502</v>
      </c>
      <c r="F186" s="200" t="s">
        <v>2503</v>
      </c>
      <c r="G186" s="201" t="s">
        <v>275</v>
      </c>
      <c r="H186" s="202">
        <v>84</v>
      </c>
      <c r="I186" s="203"/>
      <c r="J186" s="204">
        <f t="shared" si="25"/>
        <v>0</v>
      </c>
      <c r="K186" s="205"/>
      <c r="L186" s="36"/>
      <c r="M186" s="206" t="s">
        <v>1</v>
      </c>
      <c r="N186" s="207" t="s">
        <v>41</v>
      </c>
      <c r="O186" s="68"/>
      <c r="P186" s="208">
        <f t="shared" si="26"/>
        <v>0</v>
      </c>
      <c r="Q186" s="208">
        <v>1.5E-3</v>
      </c>
      <c r="R186" s="208">
        <f t="shared" si="27"/>
        <v>0.126</v>
      </c>
      <c r="S186" s="208">
        <v>0</v>
      </c>
      <c r="T186" s="209">
        <f t="shared" si="28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210" t="s">
        <v>251</v>
      </c>
      <c r="AT186" s="210" t="s">
        <v>173</v>
      </c>
      <c r="AU186" s="210" t="s">
        <v>86</v>
      </c>
      <c r="AY186" s="14" t="s">
        <v>169</v>
      </c>
      <c r="BE186" s="211">
        <f t="shared" si="29"/>
        <v>0</v>
      </c>
      <c r="BF186" s="211">
        <f t="shared" si="30"/>
        <v>0</v>
      </c>
      <c r="BG186" s="211">
        <f t="shared" si="31"/>
        <v>0</v>
      </c>
      <c r="BH186" s="211">
        <f t="shared" si="32"/>
        <v>0</v>
      </c>
      <c r="BI186" s="211">
        <f t="shared" si="33"/>
        <v>0</v>
      </c>
      <c r="BJ186" s="14" t="s">
        <v>84</v>
      </c>
      <c r="BK186" s="211">
        <f t="shared" si="34"/>
        <v>0</v>
      </c>
      <c r="BL186" s="14" t="s">
        <v>251</v>
      </c>
      <c r="BM186" s="210" t="s">
        <v>2504</v>
      </c>
    </row>
    <row r="187" spans="1:65" s="2" customFormat="1" ht="21.75" customHeight="1">
      <c r="A187" s="31"/>
      <c r="B187" s="32"/>
      <c r="C187" s="198" t="s">
        <v>621</v>
      </c>
      <c r="D187" s="198" t="s">
        <v>173</v>
      </c>
      <c r="E187" s="199" t="s">
        <v>2505</v>
      </c>
      <c r="F187" s="200" t="s">
        <v>2506</v>
      </c>
      <c r="G187" s="201" t="s">
        <v>275</v>
      </c>
      <c r="H187" s="202">
        <v>12.8</v>
      </c>
      <c r="I187" s="203"/>
      <c r="J187" s="204">
        <f t="shared" si="25"/>
        <v>0</v>
      </c>
      <c r="K187" s="205"/>
      <c r="L187" s="36"/>
      <c r="M187" s="206" t="s">
        <v>1</v>
      </c>
      <c r="N187" s="207" t="s">
        <v>41</v>
      </c>
      <c r="O187" s="68"/>
      <c r="P187" s="208">
        <f t="shared" si="26"/>
        <v>0</v>
      </c>
      <c r="Q187" s="208">
        <v>1.5E-3</v>
      </c>
      <c r="R187" s="208">
        <f t="shared" si="27"/>
        <v>1.9200000000000002E-2</v>
      </c>
      <c r="S187" s="208">
        <v>0</v>
      </c>
      <c r="T187" s="209">
        <f t="shared" si="28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210" t="s">
        <v>251</v>
      </c>
      <c r="AT187" s="210" t="s">
        <v>173</v>
      </c>
      <c r="AU187" s="210" t="s">
        <v>86</v>
      </c>
      <c r="AY187" s="14" t="s">
        <v>169</v>
      </c>
      <c r="BE187" s="211">
        <f t="shared" si="29"/>
        <v>0</v>
      </c>
      <c r="BF187" s="211">
        <f t="shared" si="30"/>
        <v>0</v>
      </c>
      <c r="BG187" s="211">
        <f t="shared" si="31"/>
        <v>0</v>
      </c>
      <c r="BH187" s="211">
        <f t="shared" si="32"/>
        <v>0</v>
      </c>
      <c r="BI187" s="211">
        <f t="shared" si="33"/>
        <v>0</v>
      </c>
      <c r="BJ187" s="14" t="s">
        <v>84</v>
      </c>
      <c r="BK187" s="211">
        <f t="shared" si="34"/>
        <v>0</v>
      </c>
      <c r="BL187" s="14" t="s">
        <v>251</v>
      </c>
      <c r="BM187" s="210" t="s">
        <v>2507</v>
      </c>
    </row>
    <row r="188" spans="1:65" s="2" customFormat="1" ht="33" customHeight="1">
      <c r="A188" s="31"/>
      <c r="B188" s="32"/>
      <c r="C188" s="198" t="s">
        <v>272</v>
      </c>
      <c r="D188" s="198" t="s">
        <v>173</v>
      </c>
      <c r="E188" s="199" t="s">
        <v>2508</v>
      </c>
      <c r="F188" s="200" t="s">
        <v>2509</v>
      </c>
      <c r="G188" s="201" t="s">
        <v>275</v>
      </c>
      <c r="H188" s="202">
        <v>12.8</v>
      </c>
      <c r="I188" s="203"/>
      <c r="J188" s="204">
        <f t="shared" si="25"/>
        <v>0</v>
      </c>
      <c r="K188" s="205"/>
      <c r="L188" s="36"/>
      <c r="M188" s="206" t="s">
        <v>1</v>
      </c>
      <c r="N188" s="207" t="s">
        <v>41</v>
      </c>
      <c r="O188" s="68"/>
      <c r="P188" s="208">
        <f t="shared" si="26"/>
        <v>0</v>
      </c>
      <c r="Q188" s="208">
        <v>1.6199999999999999E-3</v>
      </c>
      <c r="R188" s="208">
        <f t="shared" si="27"/>
        <v>2.0736000000000001E-2</v>
      </c>
      <c r="S188" s="208">
        <v>0</v>
      </c>
      <c r="T188" s="209">
        <f t="shared" si="28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210" t="s">
        <v>251</v>
      </c>
      <c r="AT188" s="210" t="s">
        <v>173</v>
      </c>
      <c r="AU188" s="210" t="s">
        <v>86</v>
      </c>
      <c r="AY188" s="14" t="s">
        <v>169</v>
      </c>
      <c r="BE188" s="211">
        <f t="shared" si="29"/>
        <v>0</v>
      </c>
      <c r="BF188" s="211">
        <f t="shared" si="30"/>
        <v>0</v>
      </c>
      <c r="BG188" s="211">
        <f t="shared" si="31"/>
        <v>0</v>
      </c>
      <c r="BH188" s="211">
        <f t="shared" si="32"/>
        <v>0</v>
      </c>
      <c r="BI188" s="211">
        <f t="shared" si="33"/>
        <v>0</v>
      </c>
      <c r="BJ188" s="14" t="s">
        <v>84</v>
      </c>
      <c r="BK188" s="211">
        <f t="shared" si="34"/>
        <v>0</v>
      </c>
      <c r="BL188" s="14" t="s">
        <v>251</v>
      </c>
      <c r="BM188" s="210" t="s">
        <v>2510</v>
      </c>
    </row>
    <row r="189" spans="1:65" s="2" customFormat="1" ht="33" customHeight="1">
      <c r="A189" s="31"/>
      <c r="B189" s="32"/>
      <c r="C189" s="198" t="s">
        <v>293</v>
      </c>
      <c r="D189" s="198" t="s">
        <v>173</v>
      </c>
      <c r="E189" s="199" t="s">
        <v>2511</v>
      </c>
      <c r="F189" s="200" t="s">
        <v>2512</v>
      </c>
      <c r="G189" s="201" t="s">
        <v>275</v>
      </c>
      <c r="H189" s="202">
        <v>27.2</v>
      </c>
      <c r="I189" s="203"/>
      <c r="J189" s="204">
        <f t="shared" si="25"/>
        <v>0</v>
      </c>
      <c r="K189" s="205"/>
      <c r="L189" s="36"/>
      <c r="M189" s="206" t="s">
        <v>1</v>
      </c>
      <c r="N189" s="207" t="s">
        <v>41</v>
      </c>
      <c r="O189" s="68"/>
      <c r="P189" s="208">
        <f t="shared" si="26"/>
        <v>0</v>
      </c>
      <c r="Q189" s="208">
        <v>5.4000000000000001E-4</v>
      </c>
      <c r="R189" s="208">
        <f t="shared" si="27"/>
        <v>1.4688E-2</v>
      </c>
      <c r="S189" s="208">
        <v>0</v>
      </c>
      <c r="T189" s="209">
        <f t="shared" si="28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210" t="s">
        <v>251</v>
      </c>
      <c r="AT189" s="210" t="s">
        <v>173</v>
      </c>
      <c r="AU189" s="210" t="s">
        <v>86</v>
      </c>
      <c r="AY189" s="14" t="s">
        <v>169</v>
      </c>
      <c r="BE189" s="211">
        <f t="shared" si="29"/>
        <v>0</v>
      </c>
      <c r="BF189" s="211">
        <f t="shared" si="30"/>
        <v>0</v>
      </c>
      <c r="BG189" s="211">
        <f t="shared" si="31"/>
        <v>0</v>
      </c>
      <c r="BH189" s="211">
        <f t="shared" si="32"/>
        <v>0</v>
      </c>
      <c r="BI189" s="211">
        <f t="shared" si="33"/>
        <v>0</v>
      </c>
      <c r="BJ189" s="14" t="s">
        <v>84</v>
      </c>
      <c r="BK189" s="211">
        <f t="shared" si="34"/>
        <v>0</v>
      </c>
      <c r="BL189" s="14" t="s">
        <v>251</v>
      </c>
      <c r="BM189" s="210" t="s">
        <v>2513</v>
      </c>
    </row>
    <row r="190" spans="1:65" s="2" customFormat="1" ht="16.5" customHeight="1">
      <c r="A190" s="31"/>
      <c r="B190" s="32"/>
      <c r="C190" s="198" t="s">
        <v>520</v>
      </c>
      <c r="D190" s="198" t="s">
        <v>173</v>
      </c>
      <c r="E190" s="199" t="s">
        <v>2514</v>
      </c>
      <c r="F190" s="200" t="s">
        <v>2515</v>
      </c>
      <c r="G190" s="201" t="s">
        <v>209</v>
      </c>
      <c r="H190" s="202">
        <v>1</v>
      </c>
      <c r="I190" s="203"/>
      <c r="J190" s="204">
        <f t="shared" si="25"/>
        <v>0</v>
      </c>
      <c r="K190" s="205"/>
      <c r="L190" s="36"/>
      <c r="M190" s="206" t="s">
        <v>1</v>
      </c>
      <c r="N190" s="207" t="s">
        <v>41</v>
      </c>
      <c r="O190" s="68"/>
      <c r="P190" s="208">
        <f t="shared" si="26"/>
        <v>0</v>
      </c>
      <c r="Q190" s="208">
        <v>0</v>
      </c>
      <c r="R190" s="208">
        <f t="shared" si="27"/>
        <v>0</v>
      </c>
      <c r="S190" s="208">
        <v>0</v>
      </c>
      <c r="T190" s="209">
        <f t="shared" si="28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210" t="s">
        <v>251</v>
      </c>
      <c r="AT190" s="210" t="s">
        <v>173</v>
      </c>
      <c r="AU190" s="210" t="s">
        <v>86</v>
      </c>
      <c r="AY190" s="14" t="s">
        <v>169</v>
      </c>
      <c r="BE190" s="211">
        <f t="shared" si="29"/>
        <v>0</v>
      </c>
      <c r="BF190" s="211">
        <f t="shared" si="30"/>
        <v>0</v>
      </c>
      <c r="BG190" s="211">
        <f t="shared" si="31"/>
        <v>0</v>
      </c>
      <c r="BH190" s="211">
        <f t="shared" si="32"/>
        <v>0</v>
      </c>
      <c r="BI190" s="211">
        <f t="shared" si="33"/>
        <v>0</v>
      </c>
      <c r="BJ190" s="14" t="s">
        <v>84</v>
      </c>
      <c r="BK190" s="211">
        <f t="shared" si="34"/>
        <v>0</v>
      </c>
      <c r="BL190" s="14" t="s">
        <v>251</v>
      </c>
      <c r="BM190" s="210" t="s">
        <v>2516</v>
      </c>
    </row>
    <row r="191" spans="1:65" s="2" customFormat="1" ht="21.75" customHeight="1">
      <c r="A191" s="31"/>
      <c r="B191" s="32"/>
      <c r="C191" s="198" t="s">
        <v>1351</v>
      </c>
      <c r="D191" s="198" t="s">
        <v>173</v>
      </c>
      <c r="E191" s="199" t="s">
        <v>2517</v>
      </c>
      <c r="F191" s="200" t="s">
        <v>2518</v>
      </c>
      <c r="G191" s="201" t="s">
        <v>209</v>
      </c>
      <c r="H191" s="202">
        <v>1</v>
      </c>
      <c r="I191" s="203"/>
      <c r="J191" s="204">
        <f t="shared" si="25"/>
        <v>0</v>
      </c>
      <c r="K191" s="205"/>
      <c r="L191" s="36"/>
      <c r="M191" s="206" t="s">
        <v>1</v>
      </c>
      <c r="N191" s="207" t="s">
        <v>41</v>
      </c>
      <c r="O191" s="68"/>
      <c r="P191" s="208">
        <f t="shared" si="26"/>
        <v>0</v>
      </c>
      <c r="Q191" s="208">
        <v>0</v>
      </c>
      <c r="R191" s="208">
        <f t="shared" si="27"/>
        <v>0</v>
      </c>
      <c r="S191" s="208">
        <v>0</v>
      </c>
      <c r="T191" s="209">
        <f t="shared" si="28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210" t="s">
        <v>251</v>
      </c>
      <c r="AT191" s="210" t="s">
        <v>173</v>
      </c>
      <c r="AU191" s="210" t="s">
        <v>86</v>
      </c>
      <c r="AY191" s="14" t="s">
        <v>169</v>
      </c>
      <c r="BE191" s="211">
        <f t="shared" si="29"/>
        <v>0</v>
      </c>
      <c r="BF191" s="211">
        <f t="shared" si="30"/>
        <v>0</v>
      </c>
      <c r="BG191" s="211">
        <f t="shared" si="31"/>
        <v>0</v>
      </c>
      <c r="BH191" s="211">
        <f t="shared" si="32"/>
        <v>0</v>
      </c>
      <c r="BI191" s="211">
        <f t="shared" si="33"/>
        <v>0</v>
      </c>
      <c r="BJ191" s="14" t="s">
        <v>84</v>
      </c>
      <c r="BK191" s="211">
        <f t="shared" si="34"/>
        <v>0</v>
      </c>
      <c r="BL191" s="14" t="s">
        <v>251</v>
      </c>
      <c r="BM191" s="210" t="s">
        <v>2519</v>
      </c>
    </row>
    <row r="192" spans="1:65" s="2" customFormat="1" ht="33" customHeight="1">
      <c r="A192" s="31"/>
      <c r="B192" s="32"/>
      <c r="C192" s="198" t="s">
        <v>1815</v>
      </c>
      <c r="D192" s="198" t="s">
        <v>173</v>
      </c>
      <c r="E192" s="199" t="s">
        <v>2520</v>
      </c>
      <c r="F192" s="200" t="s">
        <v>2521</v>
      </c>
      <c r="G192" s="201" t="s">
        <v>209</v>
      </c>
      <c r="H192" s="202">
        <v>1</v>
      </c>
      <c r="I192" s="203"/>
      <c r="J192" s="204">
        <f t="shared" si="25"/>
        <v>0</v>
      </c>
      <c r="K192" s="205"/>
      <c r="L192" s="36"/>
      <c r="M192" s="206" t="s">
        <v>1</v>
      </c>
      <c r="N192" s="207" t="s">
        <v>41</v>
      </c>
      <c r="O192" s="68"/>
      <c r="P192" s="208">
        <f t="shared" si="26"/>
        <v>0</v>
      </c>
      <c r="Q192" s="208">
        <v>0</v>
      </c>
      <c r="R192" s="208">
        <f t="shared" si="27"/>
        <v>0</v>
      </c>
      <c r="S192" s="208">
        <v>0</v>
      </c>
      <c r="T192" s="209">
        <f t="shared" si="28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210" t="s">
        <v>251</v>
      </c>
      <c r="AT192" s="210" t="s">
        <v>173</v>
      </c>
      <c r="AU192" s="210" t="s">
        <v>86</v>
      </c>
      <c r="AY192" s="14" t="s">
        <v>169</v>
      </c>
      <c r="BE192" s="211">
        <f t="shared" si="29"/>
        <v>0</v>
      </c>
      <c r="BF192" s="211">
        <f t="shared" si="30"/>
        <v>0</v>
      </c>
      <c r="BG192" s="211">
        <f t="shared" si="31"/>
        <v>0</v>
      </c>
      <c r="BH192" s="211">
        <f t="shared" si="32"/>
        <v>0</v>
      </c>
      <c r="BI192" s="211">
        <f t="shared" si="33"/>
        <v>0</v>
      </c>
      <c r="BJ192" s="14" t="s">
        <v>84</v>
      </c>
      <c r="BK192" s="211">
        <f t="shared" si="34"/>
        <v>0</v>
      </c>
      <c r="BL192" s="14" t="s">
        <v>251</v>
      </c>
      <c r="BM192" s="210" t="s">
        <v>2522</v>
      </c>
    </row>
    <row r="193" spans="1:65" s="2" customFormat="1" ht="21.75" customHeight="1">
      <c r="A193" s="31"/>
      <c r="B193" s="32"/>
      <c r="C193" s="198" t="s">
        <v>313</v>
      </c>
      <c r="D193" s="198" t="s">
        <v>173</v>
      </c>
      <c r="E193" s="199" t="s">
        <v>2523</v>
      </c>
      <c r="F193" s="200" t="s">
        <v>2524</v>
      </c>
      <c r="G193" s="201" t="s">
        <v>176</v>
      </c>
      <c r="H193" s="202">
        <v>546.70000000000005</v>
      </c>
      <c r="I193" s="203"/>
      <c r="J193" s="204">
        <f t="shared" si="25"/>
        <v>0</v>
      </c>
      <c r="K193" s="205"/>
      <c r="L193" s="36"/>
      <c r="M193" s="206" t="s">
        <v>1</v>
      </c>
      <c r="N193" s="207" t="s">
        <v>41</v>
      </c>
      <c r="O193" s="68"/>
      <c r="P193" s="208">
        <f t="shared" si="26"/>
        <v>0</v>
      </c>
      <c r="Q193" s="208">
        <v>0</v>
      </c>
      <c r="R193" s="208">
        <f t="shared" si="27"/>
        <v>0</v>
      </c>
      <c r="S193" s="208">
        <v>0</v>
      </c>
      <c r="T193" s="209">
        <f t="shared" si="28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210" t="s">
        <v>251</v>
      </c>
      <c r="AT193" s="210" t="s">
        <v>173</v>
      </c>
      <c r="AU193" s="210" t="s">
        <v>86</v>
      </c>
      <c r="AY193" s="14" t="s">
        <v>169</v>
      </c>
      <c r="BE193" s="211">
        <f t="shared" si="29"/>
        <v>0</v>
      </c>
      <c r="BF193" s="211">
        <f t="shared" si="30"/>
        <v>0</v>
      </c>
      <c r="BG193" s="211">
        <f t="shared" si="31"/>
        <v>0</v>
      </c>
      <c r="BH193" s="211">
        <f t="shared" si="32"/>
        <v>0</v>
      </c>
      <c r="BI193" s="211">
        <f t="shared" si="33"/>
        <v>0</v>
      </c>
      <c r="BJ193" s="14" t="s">
        <v>84</v>
      </c>
      <c r="BK193" s="211">
        <f t="shared" si="34"/>
        <v>0</v>
      </c>
      <c r="BL193" s="14" t="s">
        <v>251</v>
      </c>
      <c r="BM193" s="210" t="s">
        <v>2525</v>
      </c>
    </row>
    <row r="194" spans="1:65" s="2" customFormat="1" ht="16.5" customHeight="1">
      <c r="A194" s="31"/>
      <c r="B194" s="32"/>
      <c r="C194" s="217" t="s">
        <v>297</v>
      </c>
      <c r="D194" s="217" t="s">
        <v>922</v>
      </c>
      <c r="E194" s="218" t="s">
        <v>2526</v>
      </c>
      <c r="F194" s="219" t="s">
        <v>2527</v>
      </c>
      <c r="G194" s="220" t="s">
        <v>176</v>
      </c>
      <c r="H194" s="221">
        <v>628.70500000000004</v>
      </c>
      <c r="I194" s="222"/>
      <c r="J194" s="223">
        <f t="shared" si="25"/>
        <v>0</v>
      </c>
      <c r="K194" s="224"/>
      <c r="L194" s="225"/>
      <c r="M194" s="226" t="s">
        <v>1</v>
      </c>
      <c r="N194" s="227" t="s">
        <v>41</v>
      </c>
      <c r="O194" s="68"/>
      <c r="P194" s="208">
        <f t="shared" si="26"/>
        <v>0</v>
      </c>
      <c r="Q194" s="208">
        <v>2.9999999999999997E-4</v>
      </c>
      <c r="R194" s="208">
        <f t="shared" si="27"/>
        <v>0.18861149999999999</v>
      </c>
      <c r="S194" s="208">
        <v>0</v>
      </c>
      <c r="T194" s="209">
        <f t="shared" si="28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210" t="s">
        <v>259</v>
      </c>
      <c r="AT194" s="210" t="s">
        <v>922</v>
      </c>
      <c r="AU194" s="210" t="s">
        <v>86</v>
      </c>
      <c r="AY194" s="14" t="s">
        <v>169</v>
      </c>
      <c r="BE194" s="211">
        <f t="shared" si="29"/>
        <v>0</v>
      </c>
      <c r="BF194" s="211">
        <f t="shared" si="30"/>
        <v>0</v>
      </c>
      <c r="BG194" s="211">
        <f t="shared" si="31"/>
        <v>0</v>
      </c>
      <c r="BH194" s="211">
        <f t="shared" si="32"/>
        <v>0</v>
      </c>
      <c r="BI194" s="211">
        <f t="shared" si="33"/>
        <v>0</v>
      </c>
      <c r="BJ194" s="14" t="s">
        <v>84</v>
      </c>
      <c r="BK194" s="211">
        <f t="shared" si="34"/>
        <v>0</v>
      </c>
      <c r="BL194" s="14" t="s">
        <v>251</v>
      </c>
      <c r="BM194" s="210" t="s">
        <v>2528</v>
      </c>
    </row>
    <row r="195" spans="1:65" s="2" customFormat="1" ht="21.75" customHeight="1">
      <c r="A195" s="31"/>
      <c r="B195" s="32"/>
      <c r="C195" s="198" t="s">
        <v>1780</v>
      </c>
      <c r="D195" s="198" t="s">
        <v>173</v>
      </c>
      <c r="E195" s="199" t="s">
        <v>2529</v>
      </c>
      <c r="F195" s="200" t="s">
        <v>2530</v>
      </c>
      <c r="G195" s="201" t="s">
        <v>220</v>
      </c>
      <c r="H195" s="202">
        <v>1.5960000000000001</v>
      </c>
      <c r="I195" s="203"/>
      <c r="J195" s="204">
        <f t="shared" si="25"/>
        <v>0</v>
      </c>
      <c r="K195" s="205"/>
      <c r="L195" s="36"/>
      <c r="M195" s="206" t="s">
        <v>1</v>
      </c>
      <c r="N195" s="207" t="s">
        <v>41</v>
      </c>
      <c r="O195" s="68"/>
      <c r="P195" s="208">
        <f t="shared" si="26"/>
        <v>0</v>
      </c>
      <c r="Q195" s="208">
        <v>0</v>
      </c>
      <c r="R195" s="208">
        <f t="shared" si="27"/>
        <v>0</v>
      </c>
      <c r="S195" s="208">
        <v>0</v>
      </c>
      <c r="T195" s="209">
        <f t="shared" si="28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210" t="s">
        <v>251</v>
      </c>
      <c r="AT195" s="210" t="s">
        <v>173</v>
      </c>
      <c r="AU195" s="210" t="s">
        <v>86</v>
      </c>
      <c r="AY195" s="14" t="s">
        <v>169</v>
      </c>
      <c r="BE195" s="211">
        <f t="shared" si="29"/>
        <v>0</v>
      </c>
      <c r="BF195" s="211">
        <f t="shared" si="30"/>
        <v>0</v>
      </c>
      <c r="BG195" s="211">
        <f t="shared" si="31"/>
        <v>0</v>
      </c>
      <c r="BH195" s="211">
        <f t="shared" si="32"/>
        <v>0</v>
      </c>
      <c r="BI195" s="211">
        <f t="shared" si="33"/>
        <v>0</v>
      </c>
      <c r="BJ195" s="14" t="s">
        <v>84</v>
      </c>
      <c r="BK195" s="211">
        <f t="shared" si="34"/>
        <v>0</v>
      </c>
      <c r="BL195" s="14" t="s">
        <v>251</v>
      </c>
      <c r="BM195" s="210" t="s">
        <v>2531</v>
      </c>
    </row>
    <row r="196" spans="1:65" s="12" customFormat="1" ht="22.9" customHeight="1">
      <c r="B196" s="182"/>
      <c r="C196" s="183"/>
      <c r="D196" s="184" t="s">
        <v>75</v>
      </c>
      <c r="E196" s="196" t="s">
        <v>257</v>
      </c>
      <c r="F196" s="196" t="s">
        <v>258</v>
      </c>
      <c r="G196" s="183"/>
      <c r="H196" s="183"/>
      <c r="I196" s="186"/>
      <c r="J196" s="197">
        <f>BK196</f>
        <v>0</v>
      </c>
      <c r="K196" s="183"/>
      <c r="L196" s="188"/>
      <c r="M196" s="189"/>
      <c r="N196" s="190"/>
      <c r="O196" s="190"/>
      <c r="P196" s="191">
        <f>SUM(P197:P228)</f>
        <v>0</v>
      </c>
      <c r="Q196" s="190"/>
      <c r="R196" s="191">
        <f>SUM(R197:R228)</f>
        <v>17.016024920000003</v>
      </c>
      <c r="S196" s="190"/>
      <c r="T196" s="192">
        <f>SUM(T197:T228)</f>
        <v>0</v>
      </c>
      <c r="AR196" s="193" t="s">
        <v>86</v>
      </c>
      <c r="AT196" s="194" t="s">
        <v>75</v>
      </c>
      <c r="AU196" s="194" t="s">
        <v>84</v>
      </c>
      <c r="AY196" s="193" t="s">
        <v>169</v>
      </c>
      <c r="BK196" s="195">
        <f>SUM(BK197:BK228)</f>
        <v>0</v>
      </c>
    </row>
    <row r="197" spans="1:65" s="2" customFormat="1" ht="33" customHeight="1">
      <c r="A197" s="31"/>
      <c r="B197" s="32"/>
      <c r="C197" s="198" t="s">
        <v>560</v>
      </c>
      <c r="D197" s="198" t="s">
        <v>173</v>
      </c>
      <c r="E197" s="199" t="s">
        <v>2532</v>
      </c>
      <c r="F197" s="200" t="s">
        <v>2533</v>
      </c>
      <c r="G197" s="201" t="s">
        <v>194</v>
      </c>
      <c r="H197" s="202">
        <v>9.7070000000000007</v>
      </c>
      <c r="I197" s="203"/>
      <c r="J197" s="204">
        <f t="shared" ref="J197:J228" si="35">ROUND(I197*H197,2)</f>
        <v>0</v>
      </c>
      <c r="K197" s="205"/>
      <c r="L197" s="36"/>
      <c r="M197" s="206" t="s">
        <v>1</v>
      </c>
      <c r="N197" s="207" t="s">
        <v>41</v>
      </c>
      <c r="O197" s="68"/>
      <c r="P197" s="208">
        <f t="shared" ref="P197:P228" si="36">O197*H197</f>
        <v>0</v>
      </c>
      <c r="Q197" s="208">
        <v>1.89E-3</v>
      </c>
      <c r="R197" s="208">
        <f t="shared" ref="R197:R228" si="37">Q197*H197</f>
        <v>1.8346230000000002E-2</v>
      </c>
      <c r="S197" s="208">
        <v>0</v>
      </c>
      <c r="T197" s="209">
        <f t="shared" ref="T197:T228" si="38"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210" t="s">
        <v>251</v>
      </c>
      <c r="AT197" s="210" t="s">
        <v>173</v>
      </c>
      <c r="AU197" s="210" t="s">
        <v>86</v>
      </c>
      <c r="AY197" s="14" t="s">
        <v>169</v>
      </c>
      <c r="BE197" s="211">
        <f t="shared" ref="BE197:BE228" si="39">IF(N197="základní",J197,0)</f>
        <v>0</v>
      </c>
      <c r="BF197" s="211">
        <f t="shared" ref="BF197:BF228" si="40">IF(N197="snížená",J197,0)</f>
        <v>0</v>
      </c>
      <c r="BG197" s="211">
        <f t="shared" ref="BG197:BG228" si="41">IF(N197="zákl. přenesená",J197,0)</f>
        <v>0</v>
      </c>
      <c r="BH197" s="211">
        <f t="shared" ref="BH197:BH228" si="42">IF(N197="sníž. přenesená",J197,0)</f>
        <v>0</v>
      </c>
      <c r="BI197" s="211">
        <f t="shared" ref="BI197:BI228" si="43">IF(N197="nulová",J197,0)</f>
        <v>0</v>
      </c>
      <c r="BJ197" s="14" t="s">
        <v>84</v>
      </c>
      <c r="BK197" s="211">
        <f t="shared" ref="BK197:BK228" si="44">ROUND(I197*H197,2)</f>
        <v>0</v>
      </c>
      <c r="BL197" s="14" t="s">
        <v>251</v>
      </c>
      <c r="BM197" s="210" t="s">
        <v>2534</v>
      </c>
    </row>
    <row r="198" spans="1:65" s="2" customFormat="1" ht="21.75" customHeight="1">
      <c r="A198" s="31"/>
      <c r="B198" s="32"/>
      <c r="C198" s="198" t="s">
        <v>1842</v>
      </c>
      <c r="D198" s="198" t="s">
        <v>173</v>
      </c>
      <c r="E198" s="199" t="s">
        <v>2535</v>
      </c>
      <c r="F198" s="200" t="s">
        <v>2536</v>
      </c>
      <c r="G198" s="201" t="s">
        <v>209</v>
      </c>
      <c r="H198" s="202">
        <v>1</v>
      </c>
      <c r="I198" s="203"/>
      <c r="J198" s="204">
        <f t="shared" si="35"/>
        <v>0</v>
      </c>
      <c r="K198" s="205"/>
      <c r="L198" s="36"/>
      <c r="M198" s="206" t="s">
        <v>1</v>
      </c>
      <c r="N198" s="207" t="s">
        <v>41</v>
      </c>
      <c r="O198" s="68"/>
      <c r="P198" s="208">
        <f t="shared" si="36"/>
        <v>0</v>
      </c>
      <c r="Q198" s="208">
        <v>1.89E-3</v>
      </c>
      <c r="R198" s="208">
        <f t="shared" si="37"/>
        <v>1.89E-3</v>
      </c>
      <c r="S198" s="208">
        <v>0</v>
      </c>
      <c r="T198" s="209">
        <f t="shared" si="38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210" t="s">
        <v>251</v>
      </c>
      <c r="AT198" s="210" t="s">
        <v>173</v>
      </c>
      <c r="AU198" s="210" t="s">
        <v>86</v>
      </c>
      <c r="AY198" s="14" t="s">
        <v>169</v>
      </c>
      <c r="BE198" s="211">
        <f t="shared" si="39"/>
        <v>0</v>
      </c>
      <c r="BF198" s="211">
        <f t="shared" si="40"/>
        <v>0</v>
      </c>
      <c r="BG198" s="211">
        <f t="shared" si="41"/>
        <v>0</v>
      </c>
      <c r="BH198" s="211">
        <f t="shared" si="42"/>
        <v>0</v>
      </c>
      <c r="BI198" s="211">
        <f t="shared" si="43"/>
        <v>0</v>
      </c>
      <c r="BJ198" s="14" t="s">
        <v>84</v>
      </c>
      <c r="BK198" s="211">
        <f t="shared" si="44"/>
        <v>0</v>
      </c>
      <c r="BL198" s="14" t="s">
        <v>251</v>
      </c>
      <c r="BM198" s="210" t="s">
        <v>2537</v>
      </c>
    </row>
    <row r="199" spans="1:65" s="2" customFormat="1" ht="21.75" customHeight="1">
      <c r="A199" s="31"/>
      <c r="B199" s="32"/>
      <c r="C199" s="198" t="s">
        <v>1819</v>
      </c>
      <c r="D199" s="198" t="s">
        <v>173</v>
      </c>
      <c r="E199" s="199" t="s">
        <v>2538</v>
      </c>
      <c r="F199" s="200" t="s">
        <v>2539</v>
      </c>
      <c r="G199" s="201" t="s">
        <v>275</v>
      </c>
      <c r="H199" s="202">
        <v>535.6</v>
      </c>
      <c r="I199" s="203"/>
      <c r="J199" s="204">
        <f t="shared" si="35"/>
        <v>0</v>
      </c>
      <c r="K199" s="205"/>
      <c r="L199" s="36"/>
      <c r="M199" s="206" t="s">
        <v>1</v>
      </c>
      <c r="N199" s="207" t="s">
        <v>41</v>
      </c>
      <c r="O199" s="68"/>
      <c r="P199" s="208">
        <f t="shared" si="36"/>
        <v>0</v>
      </c>
      <c r="Q199" s="208">
        <v>7.1799999999999998E-3</v>
      </c>
      <c r="R199" s="208">
        <f t="shared" si="37"/>
        <v>3.8456079999999999</v>
      </c>
      <c r="S199" s="208">
        <v>0</v>
      </c>
      <c r="T199" s="209">
        <f t="shared" si="38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210" t="s">
        <v>251</v>
      </c>
      <c r="AT199" s="210" t="s">
        <v>173</v>
      </c>
      <c r="AU199" s="210" t="s">
        <v>86</v>
      </c>
      <c r="AY199" s="14" t="s">
        <v>169</v>
      </c>
      <c r="BE199" s="211">
        <f t="shared" si="39"/>
        <v>0</v>
      </c>
      <c r="BF199" s="211">
        <f t="shared" si="40"/>
        <v>0</v>
      </c>
      <c r="BG199" s="211">
        <f t="shared" si="41"/>
        <v>0</v>
      </c>
      <c r="BH199" s="211">
        <f t="shared" si="42"/>
        <v>0</v>
      </c>
      <c r="BI199" s="211">
        <f t="shared" si="43"/>
        <v>0</v>
      </c>
      <c r="BJ199" s="14" t="s">
        <v>84</v>
      </c>
      <c r="BK199" s="211">
        <f t="shared" si="44"/>
        <v>0</v>
      </c>
      <c r="BL199" s="14" t="s">
        <v>251</v>
      </c>
      <c r="BM199" s="210" t="s">
        <v>2540</v>
      </c>
    </row>
    <row r="200" spans="1:65" s="2" customFormat="1" ht="16.5" customHeight="1">
      <c r="A200" s="31"/>
      <c r="B200" s="32"/>
      <c r="C200" s="217" t="s">
        <v>1823</v>
      </c>
      <c r="D200" s="217" t="s">
        <v>922</v>
      </c>
      <c r="E200" s="218" t="s">
        <v>2541</v>
      </c>
      <c r="F200" s="219" t="s">
        <v>2542</v>
      </c>
      <c r="G200" s="220" t="s">
        <v>526</v>
      </c>
      <c r="H200" s="221">
        <v>1200</v>
      </c>
      <c r="I200" s="222"/>
      <c r="J200" s="223">
        <f t="shared" si="35"/>
        <v>0</v>
      </c>
      <c r="K200" s="224"/>
      <c r="L200" s="225"/>
      <c r="M200" s="226" t="s">
        <v>1</v>
      </c>
      <c r="N200" s="227" t="s">
        <v>41</v>
      </c>
      <c r="O200" s="68"/>
      <c r="P200" s="208">
        <f t="shared" si="36"/>
        <v>0</v>
      </c>
      <c r="Q200" s="208">
        <v>0</v>
      </c>
      <c r="R200" s="208">
        <f t="shared" si="37"/>
        <v>0</v>
      </c>
      <c r="S200" s="208">
        <v>0</v>
      </c>
      <c r="T200" s="209">
        <f t="shared" si="38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210" t="s">
        <v>259</v>
      </c>
      <c r="AT200" s="210" t="s">
        <v>922</v>
      </c>
      <c r="AU200" s="210" t="s">
        <v>86</v>
      </c>
      <c r="AY200" s="14" t="s">
        <v>169</v>
      </c>
      <c r="BE200" s="211">
        <f t="shared" si="39"/>
        <v>0</v>
      </c>
      <c r="BF200" s="211">
        <f t="shared" si="40"/>
        <v>0</v>
      </c>
      <c r="BG200" s="211">
        <f t="shared" si="41"/>
        <v>0</v>
      </c>
      <c r="BH200" s="211">
        <f t="shared" si="42"/>
        <v>0</v>
      </c>
      <c r="BI200" s="211">
        <f t="shared" si="43"/>
        <v>0</v>
      </c>
      <c r="BJ200" s="14" t="s">
        <v>84</v>
      </c>
      <c r="BK200" s="211">
        <f t="shared" si="44"/>
        <v>0</v>
      </c>
      <c r="BL200" s="14" t="s">
        <v>251</v>
      </c>
      <c r="BM200" s="210" t="s">
        <v>2543</v>
      </c>
    </row>
    <row r="201" spans="1:65" s="2" customFormat="1" ht="16.5" customHeight="1">
      <c r="A201" s="31"/>
      <c r="B201" s="32"/>
      <c r="C201" s="217" t="s">
        <v>1606</v>
      </c>
      <c r="D201" s="217" t="s">
        <v>922</v>
      </c>
      <c r="E201" s="218" t="s">
        <v>2544</v>
      </c>
      <c r="F201" s="219" t="s">
        <v>2545</v>
      </c>
      <c r="G201" s="220" t="s">
        <v>526</v>
      </c>
      <c r="H201" s="221">
        <v>48</v>
      </c>
      <c r="I201" s="222"/>
      <c r="J201" s="223">
        <f t="shared" si="35"/>
        <v>0</v>
      </c>
      <c r="K201" s="224"/>
      <c r="L201" s="225"/>
      <c r="M201" s="226" t="s">
        <v>1</v>
      </c>
      <c r="N201" s="227" t="s">
        <v>41</v>
      </c>
      <c r="O201" s="68"/>
      <c r="P201" s="208">
        <f t="shared" si="36"/>
        <v>0</v>
      </c>
      <c r="Q201" s="208">
        <v>0</v>
      </c>
      <c r="R201" s="208">
        <f t="shared" si="37"/>
        <v>0</v>
      </c>
      <c r="S201" s="208">
        <v>0</v>
      </c>
      <c r="T201" s="209">
        <f t="shared" si="38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210" t="s">
        <v>259</v>
      </c>
      <c r="AT201" s="210" t="s">
        <v>922</v>
      </c>
      <c r="AU201" s="210" t="s">
        <v>86</v>
      </c>
      <c r="AY201" s="14" t="s">
        <v>169</v>
      </c>
      <c r="BE201" s="211">
        <f t="shared" si="39"/>
        <v>0</v>
      </c>
      <c r="BF201" s="211">
        <f t="shared" si="40"/>
        <v>0</v>
      </c>
      <c r="BG201" s="211">
        <f t="shared" si="41"/>
        <v>0</v>
      </c>
      <c r="BH201" s="211">
        <f t="shared" si="42"/>
        <v>0</v>
      </c>
      <c r="BI201" s="211">
        <f t="shared" si="43"/>
        <v>0</v>
      </c>
      <c r="BJ201" s="14" t="s">
        <v>84</v>
      </c>
      <c r="BK201" s="211">
        <f t="shared" si="44"/>
        <v>0</v>
      </c>
      <c r="BL201" s="14" t="s">
        <v>251</v>
      </c>
      <c r="BM201" s="210" t="s">
        <v>2546</v>
      </c>
    </row>
    <row r="202" spans="1:65" s="2" customFormat="1" ht="16.5" customHeight="1">
      <c r="A202" s="31"/>
      <c r="B202" s="32"/>
      <c r="C202" s="217" t="s">
        <v>1363</v>
      </c>
      <c r="D202" s="217" t="s">
        <v>922</v>
      </c>
      <c r="E202" s="218" t="s">
        <v>2547</v>
      </c>
      <c r="F202" s="219" t="s">
        <v>2548</v>
      </c>
      <c r="G202" s="220" t="s">
        <v>526</v>
      </c>
      <c r="H202" s="221">
        <v>240</v>
      </c>
      <c r="I202" s="222"/>
      <c r="J202" s="223">
        <f t="shared" si="35"/>
        <v>0</v>
      </c>
      <c r="K202" s="224"/>
      <c r="L202" s="225"/>
      <c r="M202" s="226" t="s">
        <v>1</v>
      </c>
      <c r="N202" s="227" t="s">
        <v>41</v>
      </c>
      <c r="O202" s="68"/>
      <c r="P202" s="208">
        <f t="shared" si="36"/>
        <v>0</v>
      </c>
      <c r="Q202" s="208">
        <v>0</v>
      </c>
      <c r="R202" s="208">
        <f t="shared" si="37"/>
        <v>0</v>
      </c>
      <c r="S202" s="208">
        <v>0</v>
      </c>
      <c r="T202" s="209">
        <f t="shared" si="38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210" t="s">
        <v>259</v>
      </c>
      <c r="AT202" s="210" t="s">
        <v>922</v>
      </c>
      <c r="AU202" s="210" t="s">
        <v>86</v>
      </c>
      <c r="AY202" s="14" t="s">
        <v>169</v>
      </c>
      <c r="BE202" s="211">
        <f t="shared" si="39"/>
        <v>0</v>
      </c>
      <c r="BF202" s="211">
        <f t="shared" si="40"/>
        <v>0</v>
      </c>
      <c r="BG202" s="211">
        <f t="shared" si="41"/>
        <v>0</v>
      </c>
      <c r="BH202" s="211">
        <f t="shared" si="42"/>
        <v>0</v>
      </c>
      <c r="BI202" s="211">
        <f t="shared" si="43"/>
        <v>0</v>
      </c>
      <c r="BJ202" s="14" t="s">
        <v>84</v>
      </c>
      <c r="BK202" s="211">
        <f t="shared" si="44"/>
        <v>0</v>
      </c>
      <c r="BL202" s="14" t="s">
        <v>251</v>
      </c>
      <c r="BM202" s="210" t="s">
        <v>2549</v>
      </c>
    </row>
    <row r="203" spans="1:65" s="2" customFormat="1" ht="16.5" customHeight="1">
      <c r="A203" s="31"/>
      <c r="B203" s="32"/>
      <c r="C203" s="217" t="s">
        <v>1355</v>
      </c>
      <c r="D203" s="217" t="s">
        <v>922</v>
      </c>
      <c r="E203" s="218" t="s">
        <v>2550</v>
      </c>
      <c r="F203" s="219" t="s">
        <v>2551</v>
      </c>
      <c r="G203" s="220" t="s">
        <v>526</v>
      </c>
      <c r="H203" s="221">
        <v>40</v>
      </c>
      <c r="I203" s="222"/>
      <c r="J203" s="223">
        <f t="shared" si="35"/>
        <v>0</v>
      </c>
      <c r="K203" s="224"/>
      <c r="L203" s="225"/>
      <c r="M203" s="226" t="s">
        <v>1</v>
      </c>
      <c r="N203" s="227" t="s">
        <v>41</v>
      </c>
      <c r="O203" s="68"/>
      <c r="P203" s="208">
        <f t="shared" si="36"/>
        <v>0</v>
      </c>
      <c r="Q203" s="208">
        <v>0</v>
      </c>
      <c r="R203" s="208">
        <f t="shared" si="37"/>
        <v>0</v>
      </c>
      <c r="S203" s="208">
        <v>0</v>
      </c>
      <c r="T203" s="209">
        <f t="shared" si="38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210" t="s">
        <v>259</v>
      </c>
      <c r="AT203" s="210" t="s">
        <v>922</v>
      </c>
      <c r="AU203" s="210" t="s">
        <v>86</v>
      </c>
      <c r="AY203" s="14" t="s">
        <v>169</v>
      </c>
      <c r="BE203" s="211">
        <f t="shared" si="39"/>
        <v>0</v>
      </c>
      <c r="BF203" s="211">
        <f t="shared" si="40"/>
        <v>0</v>
      </c>
      <c r="BG203" s="211">
        <f t="shared" si="41"/>
        <v>0</v>
      </c>
      <c r="BH203" s="211">
        <f t="shared" si="42"/>
        <v>0</v>
      </c>
      <c r="BI203" s="211">
        <f t="shared" si="43"/>
        <v>0</v>
      </c>
      <c r="BJ203" s="14" t="s">
        <v>84</v>
      </c>
      <c r="BK203" s="211">
        <f t="shared" si="44"/>
        <v>0</v>
      </c>
      <c r="BL203" s="14" t="s">
        <v>251</v>
      </c>
      <c r="BM203" s="210" t="s">
        <v>2552</v>
      </c>
    </row>
    <row r="204" spans="1:65" s="2" customFormat="1" ht="16.5" customHeight="1">
      <c r="A204" s="31"/>
      <c r="B204" s="32"/>
      <c r="C204" s="217" t="s">
        <v>1359</v>
      </c>
      <c r="D204" s="217" t="s">
        <v>922</v>
      </c>
      <c r="E204" s="218" t="s">
        <v>2553</v>
      </c>
      <c r="F204" s="219" t="s">
        <v>2554</v>
      </c>
      <c r="G204" s="220" t="s">
        <v>526</v>
      </c>
      <c r="H204" s="221">
        <v>40</v>
      </c>
      <c r="I204" s="222"/>
      <c r="J204" s="223">
        <f t="shared" si="35"/>
        <v>0</v>
      </c>
      <c r="K204" s="224"/>
      <c r="L204" s="225"/>
      <c r="M204" s="226" t="s">
        <v>1</v>
      </c>
      <c r="N204" s="227" t="s">
        <v>41</v>
      </c>
      <c r="O204" s="68"/>
      <c r="P204" s="208">
        <f t="shared" si="36"/>
        <v>0</v>
      </c>
      <c r="Q204" s="208">
        <v>0</v>
      </c>
      <c r="R204" s="208">
        <f t="shared" si="37"/>
        <v>0</v>
      </c>
      <c r="S204" s="208">
        <v>0</v>
      </c>
      <c r="T204" s="209">
        <f t="shared" si="38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210" t="s">
        <v>259</v>
      </c>
      <c r="AT204" s="210" t="s">
        <v>922</v>
      </c>
      <c r="AU204" s="210" t="s">
        <v>86</v>
      </c>
      <c r="AY204" s="14" t="s">
        <v>169</v>
      </c>
      <c r="BE204" s="211">
        <f t="shared" si="39"/>
        <v>0</v>
      </c>
      <c r="BF204" s="211">
        <f t="shared" si="40"/>
        <v>0</v>
      </c>
      <c r="BG204" s="211">
        <f t="shared" si="41"/>
        <v>0</v>
      </c>
      <c r="BH204" s="211">
        <f t="shared" si="42"/>
        <v>0</v>
      </c>
      <c r="BI204" s="211">
        <f t="shared" si="43"/>
        <v>0</v>
      </c>
      <c r="BJ204" s="14" t="s">
        <v>84</v>
      </c>
      <c r="BK204" s="211">
        <f t="shared" si="44"/>
        <v>0</v>
      </c>
      <c r="BL204" s="14" t="s">
        <v>251</v>
      </c>
      <c r="BM204" s="210" t="s">
        <v>2555</v>
      </c>
    </row>
    <row r="205" spans="1:65" s="2" customFormat="1" ht="21.75" customHeight="1">
      <c r="A205" s="31"/>
      <c r="B205" s="32"/>
      <c r="C205" s="217" t="s">
        <v>1610</v>
      </c>
      <c r="D205" s="217" t="s">
        <v>922</v>
      </c>
      <c r="E205" s="218" t="s">
        <v>2556</v>
      </c>
      <c r="F205" s="219" t="s">
        <v>2557</v>
      </c>
      <c r="G205" s="220" t="s">
        <v>735</v>
      </c>
      <c r="H205" s="221">
        <v>857.08</v>
      </c>
      <c r="I205" s="222"/>
      <c r="J205" s="223">
        <f t="shared" si="35"/>
        <v>0</v>
      </c>
      <c r="K205" s="224"/>
      <c r="L205" s="225"/>
      <c r="M205" s="226" t="s">
        <v>1</v>
      </c>
      <c r="N205" s="227" t="s">
        <v>41</v>
      </c>
      <c r="O205" s="68"/>
      <c r="P205" s="208">
        <f t="shared" si="36"/>
        <v>0</v>
      </c>
      <c r="Q205" s="208">
        <v>0</v>
      </c>
      <c r="R205" s="208">
        <f t="shared" si="37"/>
        <v>0</v>
      </c>
      <c r="S205" s="208">
        <v>0</v>
      </c>
      <c r="T205" s="209">
        <f t="shared" si="38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210" t="s">
        <v>259</v>
      </c>
      <c r="AT205" s="210" t="s">
        <v>922</v>
      </c>
      <c r="AU205" s="210" t="s">
        <v>86</v>
      </c>
      <c r="AY205" s="14" t="s">
        <v>169</v>
      </c>
      <c r="BE205" s="211">
        <f t="shared" si="39"/>
        <v>0</v>
      </c>
      <c r="BF205" s="211">
        <f t="shared" si="40"/>
        <v>0</v>
      </c>
      <c r="BG205" s="211">
        <f t="shared" si="41"/>
        <v>0</v>
      </c>
      <c r="BH205" s="211">
        <f t="shared" si="42"/>
        <v>0</v>
      </c>
      <c r="BI205" s="211">
        <f t="shared" si="43"/>
        <v>0</v>
      </c>
      <c r="BJ205" s="14" t="s">
        <v>84</v>
      </c>
      <c r="BK205" s="211">
        <f t="shared" si="44"/>
        <v>0</v>
      </c>
      <c r="BL205" s="14" t="s">
        <v>251</v>
      </c>
      <c r="BM205" s="210" t="s">
        <v>2558</v>
      </c>
    </row>
    <row r="206" spans="1:65" s="2" customFormat="1" ht="21.75" customHeight="1">
      <c r="A206" s="31"/>
      <c r="B206" s="32"/>
      <c r="C206" s="198" t="s">
        <v>556</v>
      </c>
      <c r="D206" s="198" t="s">
        <v>173</v>
      </c>
      <c r="E206" s="199" t="s">
        <v>2559</v>
      </c>
      <c r="F206" s="200" t="s">
        <v>2560</v>
      </c>
      <c r="G206" s="201" t="s">
        <v>176</v>
      </c>
      <c r="H206" s="202">
        <v>121.51</v>
      </c>
      <c r="I206" s="203"/>
      <c r="J206" s="204">
        <f t="shared" si="35"/>
        <v>0</v>
      </c>
      <c r="K206" s="205"/>
      <c r="L206" s="36"/>
      <c r="M206" s="206" t="s">
        <v>1</v>
      </c>
      <c r="N206" s="207" t="s">
        <v>41</v>
      </c>
      <c r="O206" s="68"/>
      <c r="P206" s="208">
        <f t="shared" si="36"/>
        <v>0</v>
      </c>
      <c r="Q206" s="208">
        <v>0</v>
      </c>
      <c r="R206" s="208">
        <f t="shared" si="37"/>
        <v>0</v>
      </c>
      <c r="S206" s="208">
        <v>0</v>
      </c>
      <c r="T206" s="209">
        <f t="shared" si="38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210" t="s">
        <v>251</v>
      </c>
      <c r="AT206" s="210" t="s">
        <v>173</v>
      </c>
      <c r="AU206" s="210" t="s">
        <v>86</v>
      </c>
      <c r="AY206" s="14" t="s">
        <v>169</v>
      </c>
      <c r="BE206" s="211">
        <f t="shared" si="39"/>
        <v>0</v>
      </c>
      <c r="BF206" s="211">
        <f t="shared" si="40"/>
        <v>0</v>
      </c>
      <c r="BG206" s="211">
        <f t="shared" si="41"/>
        <v>0</v>
      </c>
      <c r="BH206" s="211">
        <f t="shared" si="42"/>
        <v>0</v>
      </c>
      <c r="BI206" s="211">
        <f t="shared" si="43"/>
        <v>0</v>
      </c>
      <c r="BJ206" s="14" t="s">
        <v>84</v>
      </c>
      <c r="BK206" s="211">
        <f t="shared" si="44"/>
        <v>0</v>
      </c>
      <c r="BL206" s="14" t="s">
        <v>251</v>
      </c>
      <c r="BM206" s="210" t="s">
        <v>2561</v>
      </c>
    </row>
    <row r="207" spans="1:65" s="2" customFormat="1" ht="21.75" customHeight="1">
      <c r="A207" s="31"/>
      <c r="B207" s="32"/>
      <c r="C207" s="217" t="s">
        <v>552</v>
      </c>
      <c r="D207" s="217" t="s">
        <v>922</v>
      </c>
      <c r="E207" s="218" t="s">
        <v>2258</v>
      </c>
      <c r="F207" s="219" t="s">
        <v>2259</v>
      </c>
      <c r="G207" s="220" t="s">
        <v>194</v>
      </c>
      <c r="H207" s="221">
        <v>3.0990000000000002</v>
      </c>
      <c r="I207" s="222"/>
      <c r="J207" s="223">
        <f t="shared" si="35"/>
        <v>0</v>
      </c>
      <c r="K207" s="224"/>
      <c r="L207" s="225"/>
      <c r="M207" s="226" t="s">
        <v>1</v>
      </c>
      <c r="N207" s="227" t="s">
        <v>41</v>
      </c>
      <c r="O207" s="68"/>
      <c r="P207" s="208">
        <f t="shared" si="36"/>
        <v>0</v>
      </c>
      <c r="Q207" s="208">
        <v>0.55000000000000004</v>
      </c>
      <c r="R207" s="208">
        <f t="shared" si="37"/>
        <v>1.7044500000000002</v>
      </c>
      <c r="S207" s="208">
        <v>0</v>
      </c>
      <c r="T207" s="209">
        <f t="shared" si="38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210" t="s">
        <v>259</v>
      </c>
      <c r="AT207" s="210" t="s">
        <v>922</v>
      </c>
      <c r="AU207" s="210" t="s">
        <v>86</v>
      </c>
      <c r="AY207" s="14" t="s">
        <v>169</v>
      </c>
      <c r="BE207" s="211">
        <f t="shared" si="39"/>
        <v>0</v>
      </c>
      <c r="BF207" s="211">
        <f t="shared" si="40"/>
        <v>0</v>
      </c>
      <c r="BG207" s="211">
        <f t="shared" si="41"/>
        <v>0</v>
      </c>
      <c r="BH207" s="211">
        <f t="shared" si="42"/>
        <v>0</v>
      </c>
      <c r="BI207" s="211">
        <f t="shared" si="43"/>
        <v>0</v>
      </c>
      <c r="BJ207" s="14" t="s">
        <v>84</v>
      </c>
      <c r="BK207" s="211">
        <f t="shared" si="44"/>
        <v>0</v>
      </c>
      <c r="BL207" s="14" t="s">
        <v>251</v>
      </c>
      <c r="BM207" s="210" t="s">
        <v>2562</v>
      </c>
    </row>
    <row r="208" spans="1:65" s="2" customFormat="1" ht="33" customHeight="1">
      <c r="A208" s="31"/>
      <c r="B208" s="32"/>
      <c r="C208" s="198" t="s">
        <v>422</v>
      </c>
      <c r="D208" s="198" t="s">
        <v>173</v>
      </c>
      <c r="E208" s="199" t="s">
        <v>2563</v>
      </c>
      <c r="F208" s="200" t="s">
        <v>2564</v>
      </c>
      <c r="G208" s="201" t="s">
        <v>176</v>
      </c>
      <c r="H208" s="202">
        <v>242</v>
      </c>
      <c r="I208" s="203"/>
      <c r="J208" s="204">
        <f t="shared" si="35"/>
        <v>0</v>
      </c>
      <c r="K208" s="205"/>
      <c r="L208" s="36"/>
      <c r="M208" s="206" t="s">
        <v>1</v>
      </c>
      <c r="N208" s="207" t="s">
        <v>41</v>
      </c>
      <c r="O208" s="68"/>
      <c r="P208" s="208">
        <f t="shared" si="36"/>
        <v>0</v>
      </c>
      <c r="Q208" s="208">
        <v>0</v>
      </c>
      <c r="R208" s="208">
        <f t="shared" si="37"/>
        <v>0</v>
      </c>
      <c r="S208" s="208">
        <v>0</v>
      </c>
      <c r="T208" s="209">
        <f t="shared" si="38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210" t="s">
        <v>251</v>
      </c>
      <c r="AT208" s="210" t="s">
        <v>173</v>
      </c>
      <c r="AU208" s="210" t="s">
        <v>86</v>
      </c>
      <c r="AY208" s="14" t="s">
        <v>169</v>
      </c>
      <c r="BE208" s="211">
        <f t="shared" si="39"/>
        <v>0</v>
      </c>
      <c r="BF208" s="211">
        <f t="shared" si="40"/>
        <v>0</v>
      </c>
      <c r="BG208" s="211">
        <f t="shared" si="41"/>
        <v>0</v>
      </c>
      <c r="BH208" s="211">
        <f t="shared" si="42"/>
        <v>0</v>
      </c>
      <c r="BI208" s="211">
        <f t="shared" si="43"/>
        <v>0</v>
      </c>
      <c r="BJ208" s="14" t="s">
        <v>84</v>
      </c>
      <c r="BK208" s="211">
        <f t="shared" si="44"/>
        <v>0</v>
      </c>
      <c r="BL208" s="14" t="s">
        <v>251</v>
      </c>
      <c r="BM208" s="210" t="s">
        <v>2565</v>
      </c>
    </row>
    <row r="209" spans="1:65" s="2" customFormat="1" ht="16.5" customHeight="1">
      <c r="A209" s="31"/>
      <c r="B209" s="32"/>
      <c r="C209" s="217" t="s">
        <v>429</v>
      </c>
      <c r="D209" s="217" t="s">
        <v>922</v>
      </c>
      <c r="E209" s="218" t="s">
        <v>2566</v>
      </c>
      <c r="F209" s="219" t="s">
        <v>2567</v>
      </c>
      <c r="G209" s="220" t="s">
        <v>176</v>
      </c>
      <c r="H209" s="221">
        <v>254.1</v>
      </c>
      <c r="I209" s="222"/>
      <c r="J209" s="223">
        <f t="shared" si="35"/>
        <v>0</v>
      </c>
      <c r="K209" s="224"/>
      <c r="L209" s="225"/>
      <c r="M209" s="226" t="s">
        <v>1</v>
      </c>
      <c r="N209" s="227" t="s">
        <v>41</v>
      </c>
      <c r="O209" s="68"/>
      <c r="P209" s="208">
        <f t="shared" si="36"/>
        <v>0</v>
      </c>
      <c r="Q209" s="208">
        <v>1.7299999999999999E-2</v>
      </c>
      <c r="R209" s="208">
        <f t="shared" si="37"/>
        <v>4.3959299999999999</v>
      </c>
      <c r="S209" s="208">
        <v>0</v>
      </c>
      <c r="T209" s="209">
        <f t="shared" si="38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210" t="s">
        <v>259</v>
      </c>
      <c r="AT209" s="210" t="s">
        <v>922</v>
      </c>
      <c r="AU209" s="210" t="s">
        <v>86</v>
      </c>
      <c r="AY209" s="14" t="s">
        <v>169</v>
      </c>
      <c r="BE209" s="211">
        <f t="shared" si="39"/>
        <v>0</v>
      </c>
      <c r="BF209" s="211">
        <f t="shared" si="40"/>
        <v>0</v>
      </c>
      <c r="BG209" s="211">
        <f t="shared" si="41"/>
        <v>0</v>
      </c>
      <c r="BH209" s="211">
        <f t="shared" si="42"/>
        <v>0</v>
      </c>
      <c r="BI209" s="211">
        <f t="shared" si="43"/>
        <v>0</v>
      </c>
      <c r="BJ209" s="14" t="s">
        <v>84</v>
      </c>
      <c r="BK209" s="211">
        <f t="shared" si="44"/>
        <v>0</v>
      </c>
      <c r="BL209" s="14" t="s">
        <v>251</v>
      </c>
      <c r="BM209" s="210" t="s">
        <v>2568</v>
      </c>
    </row>
    <row r="210" spans="1:65" s="2" customFormat="1" ht="21.75" customHeight="1">
      <c r="A210" s="31"/>
      <c r="B210" s="32"/>
      <c r="C210" s="198" t="s">
        <v>464</v>
      </c>
      <c r="D210" s="198" t="s">
        <v>173</v>
      </c>
      <c r="E210" s="199" t="s">
        <v>2569</v>
      </c>
      <c r="F210" s="200" t="s">
        <v>2570</v>
      </c>
      <c r="G210" s="201" t="s">
        <v>194</v>
      </c>
      <c r="H210" s="202">
        <v>1.56</v>
      </c>
      <c r="I210" s="203"/>
      <c r="J210" s="204">
        <f t="shared" si="35"/>
        <v>0</v>
      </c>
      <c r="K210" s="205"/>
      <c r="L210" s="36"/>
      <c r="M210" s="206" t="s">
        <v>1</v>
      </c>
      <c r="N210" s="207" t="s">
        <v>41</v>
      </c>
      <c r="O210" s="68"/>
      <c r="P210" s="208">
        <f t="shared" si="36"/>
        <v>0</v>
      </c>
      <c r="Q210" s="208">
        <v>2.3369999999999998E-2</v>
      </c>
      <c r="R210" s="208">
        <f t="shared" si="37"/>
        <v>3.6457200000000002E-2</v>
      </c>
      <c r="S210" s="208">
        <v>0</v>
      </c>
      <c r="T210" s="209">
        <f t="shared" si="38"/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210" t="s">
        <v>251</v>
      </c>
      <c r="AT210" s="210" t="s">
        <v>173</v>
      </c>
      <c r="AU210" s="210" t="s">
        <v>86</v>
      </c>
      <c r="AY210" s="14" t="s">
        <v>169</v>
      </c>
      <c r="BE210" s="211">
        <f t="shared" si="39"/>
        <v>0</v>
      </c>
      <c r="BF210" s="211">
        <f t="shared" si="40"/>
        <v>0</v>
      </c>
      <c r="BG210" s="211">
        <f t="shared" si="41"/>
        <v>0</v>
      </c>
      <c r="BH210" s="211">
        <f t="shared" si="42"/>
        <v>0</v>
      </c>
      <c r="BI210" s="211">
        <f t="shared" si="43"/>
        <v>0</v>
      </c>
      <c r="BJ210" s="14" t="s">
        <v>84</v>
      </c>
      <c r="BK210" s="211">
        <f t="shared" si="44"/>
        <v>0</v>
      </c>
      <c r="BL210" s="14" t="s">
        <v>251</v>
      </c>
      <c r="BM210" s="210" t="s">
        <v>2571</v>
      </c>
    </row>
    <row r="211" spans="1:65" s="2" customFormat="1" ht="21.75" customHeight="1">
      <c r="A211" s="31"/>
      <c r="B211" s="32"/>
      <c r="C211" s="198" t="s">
        <v>536</v>
      </c>
      <c r="D211" s="198" t="s">
        <v>173</v>
      </c>
      <c r="E211" s="199" t="s">
        <v>2572</v>
      </c>
      <c r="F211" s="200" t="s">
        <v>2573</v>
      </c>
      <c r="G211" s="201" t="s">
        <v>176</v>
      </c>
      <c r="H211" s="202">
        <v>108</v>
      </c>
      <c r="I211" s="203"/>
      <c r="J211" s="204">
        <f t="shared" si="35"/>
        <v>0</v>
      </c>
      <c r="K211" s="205"/>
      <c r="L211" s="36"/>
      <c r="M211" s="206" t="s">
        <v>1</v>
      </c>
      <c r="N211" s="207" t="s">
        <v>41</v>
      </c>
      <c r="O211" s="68"/>
      <c r="P211" s="208">
        <f t="shared" si="36"/>
        <v>0</v>
      </c>
      <c r="Q211" s="208">
        <v>0</v>
      </c>
      <c r="R211" s="208">
        <f t="shared" si="37"/>
        <v>0</v>
      </c>
      <c r="S211" s="208">
        <v>0</v>
      </c>
      <c r="T211" s="209">
        <f t="shared" si="38"/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210" t="s">
        <v>251</v>
      </c>
      <c r="AT211" s="210" t="s">
        <v>173</v>
      </c>
      <c r="AU211" s="210" t="s">
        <v>86</v>
      </c>
      <c r="AY211" s="14" t="s">
        <v>169</v>
      </c>
      <c r="BE211" s="211">
        <f t="shared" si="39"/>
        <v>0</v>
      </c>
      <c r="BF211" s="211">
        <f t="shared" si="40"/>
        <v>0</v>
      </c>
      <c r="BG211" s="211">
        <f t="shared" si="41"/>
        <v>0</v>
      </c>
      <c r="BH211" s="211">
        <f t="shared" si="42"/>
        <v>0</v>
      </c>
      <c r="BI211" s="211">
        <f t="shared" si="43"/>
        <v>0</v>
      </c>
      <c r="BJ211" s="14" t="s">
        <v>84</v>
      </c>
      <c r="BK211" s="211">
        <f t="shared" si="44"/>
        <v>0</v>
      </c>
      <c r="BL211" s="14" t="s">
        <v>251</v>
      </c>
      <c r="BM211" s="210" t="s">
        <v>2574</v>
      </c>
    </row>
    <row r="212" spans="1:65" s="2" customFormat="1" ht="16.5" customHeight="1">
      <c r="A212" s="31"/>
      <c r="B212" s="32"/>
      <c r="C212" s="217" t="s">
        <v>471</v>
      </c>
      <c r="D212" s="217" t="s">
        <v>922</v>
      </c>
      <c r="E212" s="218" t="s">
        <v>2566</v>
      </c>
      <c r="F212" s="219" t="s">
        <v>2567</v>
      </c>
      <c r="G212" s="220" t="s">
        <v>176</v>
      </c>
      <c r="H212" s="221">
        <v>112.32</v>
      </c>
      <c r="I212" s="222"/>
      <c r="J212" s="223">
        <f t="shared" si="35"/>
        <v>0</v>
      </c>
      <c r="K212" s="224"/>
      <c r="L212" s="225"/>
      <c r="M212" s="226" t="s">
        <v>1</v>
      </c>
      <c r="N212" s="227" t="s">
        <v>41</v>
      </c>
      <c r="O212" s="68"/>
      <c r="P212" s="208">
        <f t="shared" si="36"/>
        <v>0</v>
      </c>
      <c r="Q212" s="208">
        <v>1.7299999999999999E-2</v>
      </c>
      <c r="R212" s="208">
        <f t="shared" si="37"/>
        <v>1.9431359999999998</v>
      </c>
      <c r="S212" s="208">
        <v>0</v>
      </c>
      <c r="T212" s="209">
        <f t="shared" si="38"/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210" t="s">
        <v>259</v>
      </c>
      <c r="AT212" s="210" t="s">
        <v>922</v>
      </c>
      <c r="AU212" s="210" t="s">
        <v>86</v>
      </c>
      <c r="AY212" s="14" t="s">
        <v>169</v>
      </c>
      <c r="BE212" s="211">
        <f t="shared" si="39"/>
        <v>0</v>
      </c>
      <c r="BF212" s="211">
        <f t="shared" si="40"/>
        <v>0</v>
      </c>
      <c r="BG212" s="211">
        <f t="shared" si="41"/>
        <v>0</v>
      </c>
      <c r="BH212" s="211">
        <f t="shared" si="42"/>
        <v>0</v>
      </c>
      <c r="BI212" s="211">
        <f t="shared" si="43"/>
        <v>0</v>
      </c>
      <c r="BJ212" s="14" t="s">
        <v>84</v>
      </c>
      <c r="BK212" s="211">
        <f t="shared" si="44"/>
        <v>0</v>
      </c>
      <c r="BL212" s="14" t="s">
        <v>251</v>
      </c>
      <c r="BM212" s="210" t="s">
        <v>2575</v>
      </c>
    </row>
    <row r="213" spans="1:65" s="2" customFormat="1" ht="16.5" customHeight="1">
      <c r="A213" s="31"/>
      <c r="B213" s="32"/>
      <c r="C213" s="198" t="s">
        <v>605</v>
      </c>
      <c r="D213" s="198" t="s">
        <v>173</v>
      </c>
      <c r="E213" s="199" t="s">
        <v>2576</v>
      </c>
      <c r="F213" s="200" t="s">
        <v>2577</v>
      </c>
      <c r="G213" s="201" t="s">
        <v>275</v>
      </c>
      <c r="H213" s="202">
        <v>519</v>
      </c>
      <c r="I213" s="203"/>
      <c r="J213" s="204">
        <f t="shared" si="35"/>
        <v>0</v>
      </c>
      <c r="K213" s="205"/>
      <c r="L213" s="36"/>
      <c r="M213" s="206" t="s">
        <v>1</v>
      </c>
      <c r="N213" s="207" t="s">
        <v>41</v>
      </c>
      <c r="O213" s="68"/>
      <c r="P213" s="208">
        <f t="shared" si="36"/>
        <v>0</v>
      </c>
      <c r="Q213" s="208">
        <v>1.0000000000000001E-5</v>
      </c>
      <c r="R213" s="208">
        <f t="shared" si="37"/>
        <v>5.1900000000000002E-3</v>
      </c>
      <c r="S213" s="208">
        <v>0</v>
      </c>
      <c r="T213" s="209">
        <f t="shared" si="38"/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210" t="s">
        <v>251</v>
      </c>
      <c r="AT213" s="210" t="s">
        <v>173</v>
      </c>
      <c r="AU213" s="210" t="s">
        <v>86</v>
      </c>
      <c r="AY213" s="14" t="s">
        <v>169</v>
      </c>
      <c r="BE213" s="211">
        <f t="shared" si="39"/>
        <v>0</v>
      </c>
      <c r="BF213" s="211">
        <f t="shared" si="40"/>
        <v>0</v>
      </c>
      <c r="BG213" s="211">
        <f t="shared" si="41"/>
        <v>0</v>
      </c>
      <c r="BH213" s="211">
        <f t="shared" si="42"/>
        <v>0</v>
      </c>
      <c r="BI213" s="211">
        <f t="shared" si="43"/>
        <v>0</v>
      </c>
      <c r="BJ213" s="14" t="s">
        <v>84</v>
      </c>
      <c r="BK213" s="211">
        <f t="shared" si="44"/>
        <v>0</v>
      </c>
      <c r="BL213" s="14" t="s">
        <v>251</v>
      </c>
      <c r="BM213" s="210" t="s">
        <v>2578</v>
      </c>
    </row>
    <row r="214" spans="1:65" s="2" customFormat="1" ht="21.75" customHeight="1">
      <c r="A214" s="31"/>
      <c r="B214" s="32"/>
      <c r="C214" s="217" t="s">
        <v>564</v>
      </c>
      <c r="D214" s="217" t="s">
        <v>922</v>
      </c>
      <c r="E214" s="218" t="s">
        <v>2258</v>
      </c>
      <c r="F214" s="219" t="s">
        <v>2259</v>
      </c>
      <c r="G214" s="220" t="s">
        <v>194</v>
      </c>
      <c r="H214" s="221">
        <v>1.248</v>
      </c>
      <c r="I214" s="222"/>
      <c r="J214" s="223">
        <f t="shared" si="35"/>
        <v>0</v>
      </c>
      <c r="K214" s="224"/>
      <c r="L214" s="225"/>
      <c r="M214" s="226" t="s">
        <v>1</v>
      </c>
      <c r="N214" s="227" t="s">
        <v>41</v>
      </c>
      <c r="O214" s="68"/>
      <c r="P214" s="208">
        <f t="shared" si="36"/>
        <v>0</v>
      </c>
      <c r="Q214" s="208">
        <v>0.55000000000000004</v>
      </c>
      <c r="R214" s="208">
        <f t="shared" si="37"/>
        <v>0.68640000000000001</v>
      </c>
      <c r="S214" s="208">
        <v>0</v>
      </c>
      <c r="T214" s="209">
        <f t="shared" si="38"/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210" t="s">
        <v>259</v>
      </c>
      <c r="AT214" s="210" t="s">
        <v>922</v>
      </c>
      <c r="AU214" s="210" t="s">
        <v>86</v>
      </c>
      <c r="AY214" s="14" t="s">
        <v>169</v>
      </c>
      <c r="BE214" s="211">
        <f t="shared" si="39"/>
        <v>0</v>
      </c>
      <c r="BF214" s="211">
        <f t="shared" si="40"/>
        <v>0</v>
      </c>
      <c r="BG214" s="211">
        <f t="shared" si="41"/>
        <v>0</v>
      </c>
      <c r="BH214" s="211">
        <f t="shared" si="42"/>
        <v>0</v>
      </c>
      <c r="BI214" s="211">
        <f t="shared" si="43"/>
        <v>0</v>
      </c>
      <c r="BJ214" s="14" t="s">
        <v>84</v>
      </c>
      <c r="BK214" s="211">
        <f t="shared" si="44"/>
        <v>0</v>
      </c>
      <c r="BL214" s="14" t="s">
        <v>251</v>
      </c>
      <c r="BM214" s="210" t="s">
        <v>2579</v>
      </c>
    </row>
    <row r="215" spans="1:65" s="2" customFormat="1" ht="16.5" customHeight="1">
      <c r="A215" s="31"/>
      <c r="B215" s="32"/>
      <c r="C215" s="217" t="s">
        <v>544</v>
      </c>
      <c r="D215" s="217" t="s">
        <v>922</v>
      </c>
      <c r="E215" s="218" t="s">
        <v>2580</v>
      </c>
      <c r="F215" s="219" t="s">
        <v>2581</v>
      </c>
      <c r="G215" s="220" t="s">
        <v>194</v>
      </c>
      <c r="H215" s="221">
        <v>1.2010000000000001</v>
      </c>
      <c r="I215" s="222"/>
      <c r="J215" s="223">
        <f t="shared" si="35"/>
        <v>0</v>
      </c>
      <c r="K215" s="224"/>
      <c r="L215" s="225"/>
      <c r="M215" s="226" t="s">
        <v>1</v>
      </c>
      <c r="N215" s="227" t="s">
        <v>41</v>
      </c>
      <c r="O215" s="68"/>
      <c r="P215" s="208">
        <f t="shared" si="36"/>
        <v>0</v>
      </c>
      <c r="Q215" s="208">
        <v>0.55000000000000004</v>
      </c>
      <c r="R215" s="208">
        <f t="shared" si="37"/>
        <v>0.66055000000000008</v>
      </c>
      <c r="S215" s="208">
        <v>0</v>
      </c>
      <c r="T215" s="209">
        <f t="shared" si="38"/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210" t="s">
        <v>259</v>
      </c>
      <c r="AT215" s="210" t="s">
        <v>922</v>
      </c>
      <c r="AU215" s="210" t="s">
        <v>86</v>
      </c>
      <c r="AY215" s="14" t="s">
        <v>169</v>
      </c>
      <c r="BE215" s="211">
        <f t="shared" si="39"/>
        <v>0</v>
      </c>
      <c r="BF215" s="211">
        <f t="shared" si="40"/>
        <v>0</v>
      </c>
      <c r="BG215" s="211">
        <f t="shared" si="41"/>
        <v>0</v>
      </c>
      <c r="BH215" s="211">
        <f t="shared" si="42"/>
        <v>0</v>
      </c>
      <c r="BI215" s="211">
        <f t="shared" si="43"/>
        <v>0</v>
      </c>
      <c r="BJ215" s="14" t="s">
        <v>84</v>
      </c>
      <c r="BK215" s="211">
        <f t="shared" si="44"/>
        <v>0</v>
      </c>
      <c r="BL215" s="14" t="s">
        <v>251</v>
      </c>
      <c r="BM215" s="210" t="s">
        <v>2582</v>
      </c>
    </row>
    <row r="216" spans="1:65" s="2" customFormat="1" ht="21.75" customHeight="1">
      <c r="A216" s="31"/>
      <c r="B216" s="32"/>
      <c r="C216" s="198" t="s">
        <v>516</v>
      </c>
      <c r="D216" s="198" t="s">
        <v>173</v>
      </c>
      <c r="E216" s="199" t="s">
        <v>2583</v>
      </c>
      <c r="F216" s="200" t="s">
        <v>2584</v>
      </c>
      <c r="G216" s="201" t="s">
        <v>176</v>
      </c>
      <c r="H216" s="202">
        <v>192</v>
      </c>
      <c r="I216" s="203"/>
      <c r="J216" s="204">
        <f t="shared" si="35"/>
        <v>0</v>
      </c>
      <c r="K216" s="205"/>
      <c r="L216" s="36"/>
      <c r="M216" s="206" t="s">
        <v>1</v>
      </c>
      <c r="N216" s="207" t="s">
        <v>41</v>
      </c>
      <c r="O216" s="68"/>
      <c r="P216" s="208">
        <f t="shared" si="36"/>
        <v>0</v>
      </c>
      <c r="Q216" s="208">
        <v>2.0000000000000001E-4</v>
      </c>
      <c r="R216" s="208">
        <f t="shared" si="37"/>
        <v>3.8400000000000004E-2</v>
      </c>
      <c r="S216" s="208">
        <v>0</v>
      </c>
      <c r="T216" s="209">
        <f t="shared" si="38"/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210" t="s">
        <v>251</v>
      </c>
      <c r="AT216" s="210" t="s">
        <v>173</v>
      </c>
      <c r="AU216" s="210" t="s">
        <v>86</v>
      </c>
      <c r="AY216" s="14" t="s">
        <v>169</v>
      </c>
      <c r="BE216" s="211">
        <f t="shared" si="39"/>
        <v>0</v>
      </c>
      <c r="BF216" s="211">
        <f t="shared" si="40"/>
        <v>0</v>
      </c>
      <c r="BG216" s="211">
        <f t="shared" si="41"/>
        <v>0</v>
      </c>
      <c r="BH216" s="211">
        <f t="shared" si="42"/>
        <v>0</v>
      </c>
      <c r="BI216" s="211">
        <f t="shared" si="43"/>
        <v>0</v>
      </c>
      <c r="BJ216" s="14" t="s">
        <v>84</v>
      </c>
      <c r="BK216" s="211">
        <f t="shared" si="44"/>
        <v>0</v>
      </c>
      <c r="BL216" s="14" t="s">
        <v>251</v>
      </c>
      <c r="BM216" s="210" t="s">
        <v>2585</v>
      </c>
    </row>
    <row r="217" spans="1:65" s="2" customFormat="1" ht="21.75" customHeight="1">
      <c r="A217" s="31"/>
      <c r="B217" s="32"/>
      <c r="C217" s="198" t="s">
        <v>601</v>
      </c>
      <c r="D217" s="198" t="s">
        <v>173</v>
      </c>
      <c r="E217" s="199" t="s">
        <v>2586</v>
      </c>
      <c r="F217" s="200" t="s">
        <v>2587</v>
      </c>
      <c r="G217" s="201" t="s">
        <v>176</v>
      </c>
      <c r="H217" s="202">
        <v>30.2</v>
      </c>
      <c r="I217" s="203"/>
      <c r="J217" s="204">
        <f t="shared" si="35"/>
        <v>0</v>
      </c>
      <c r="K217" s="205"/>
      <c r="L217" s="36"/>
      <c r="M217" s="206" t="s">
        <v>1</v>
      </c>
      <c r="N217" s="207" t="s">
        <v>41</v>
      </c>
      <c r="O217" s="68"/>
      <c r="P217" s="208">
        <f t="shared" si="36"/>
        <v>0</v>
      </c>
      <c r="Q217" s="208">
        <v>3.6880000000000003E-2</v>
      </c>
      <c r="R217" s="208">
        <f t="shared" si="37"/>
        <v>1.1137760000000001</v>
      </c>
      <c r="S217" s="208">
        <v>0</v>
      </c>
      <c r="T217" s="209">
        <f t="shared" si="38"/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210" t="s">
        <v>251</v>
      </c>
      <c r="AT217" s="210" t="s">
        <v>173</v>
      </c>
      <c r="AU217" s="210" t="s">
        <v>86</v>
      </c>
      <c r="AY217" s="14" t="s">
        <v>169</v>
      </c>
      <c r="BE217" s="211">
        <f t="shared" si="39"/>
        <v>0</v>
      </c>
      <c r="BF217" s="211">
        <f t="shared" si="40"/>
        <v>0</v>
      </c>
      <c r="BG217" s="211">
        <f t="shared" si="41"/>
        <v>0</v>
      </c>
      <c r="BH217" s="211">
        <f t="shared" si="42"/>
        <v>0</v>
      </c>
      <c r="BI217" s="211">
        <f t="shared" si="43"/>
        <v>0</v>
      </c>
      <c r="BJ217" s="14" t="s">
        <v>84</v>
      </c>
      <c r="BK217" s="211">
        <f t="shared" si="44"/>
        <v>0</v>
      </c>
      <c r="BL217" s="14" t="s">
        <v>251</v>
      </c>
      <c r="BM217" s="210" t="s">
        <v>2588</v>
      </c>
    </row>
    <row r="218" spans="1:65" s="2" customFormat="1" ht="21.75" customHeight="1">
      <c r="A218" s="31"/>
      <c r="B218" s="32"/>
      <c r="C218" s="198" t="s">
        <v>448</v>
      </c>
      <c r="D218" s="198" t="s">
        <v>173</v>
      </c>
      <c r="E218" s="199" t="s">
        <v>1309</v>
      </c>
      <c r="F218" s="200" t="s">
        <v>1310</v>
      </c>
      <c r="G218" s="201" t="s">
        <v>176</v>
      </c>
      <c r="H218" s="202">
        <v>30.2</v>
      </c>
      <c r="I218" s="203"/>
      <c r="J218" s="204">
        <f t="shared" si="35"/>
        <v>0</v>
      </c>
      <c r="K218" s="205"/>
      <c r="L218" s="36"/>
      <c r="M218" s="206" t="s">
        <v>1</v>
      </c>
      <c r="N218" s="207" t="s">
        <v>41</v>
      </c>
      <c r="O218" s="68"/>
      <c r="P218" s="208">
        <f t="shared" si="36"/>
        <v>0</v>
      </c>
      <c r="Q218" s="208">
        <v>2.0000000000000001E-4</v>
      </c>
      <c r="R218" s="208">
        <f t="shared" si="37"/>
        <v>6.0400000000000002E-3</v>
      </c>
      <c r="S218" s="208">
        <v>0</v>
      </c>
      <c r="T218" s="209">
        <f t="shared" si="38"/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210" t="s">
        <v>251</v>
      </c>
      <c r="AT218" s="210" t="s">
        <v>173</v>
      </c>
      <c r="AU218" s="210" t="s">
        <v>86</v>
      </c>
      <c r="AY218" s="14" t="s">
        <v>169</v>
      </c>
      <c r="BE218" s="211">
        <f t="shared" si="39"/>
        <v>0</v>
      </c>
      <c r="BF218" s="211">
        <f t="shared" si="40"/>
        <v>0</v>
      </c>
      <c r="BG218" s="211">
        <f t="shared" si="41"/>
        <v>0</v>
      </c>
      <c r="BH218" s="211">
        <f t="shared" si="42"/>
        <v>0</v>
      </c>
      <c r="BI218" s="211">
        <f t="shared" si="43"/>
        <v>0</v>
      </c>
      <c r="BJ218" s="14" t="s">
        <v>84</v>
      </c>
      <c r="BK218" s="211">
        <f t="shared" si="44"/>
        <v>0</v>
      </c>
      <c r="BL218" s="14" t="s">
        <v>251</v>
      </c>
      <c r="BM218" s="210" t="s">
        <v>2589</v>
      </c>
    </row>
    <row r="219" spans="1:65" s="2" customFormat="1" ht="33" customHeight="1">
      <c r="A219" s="31"/>
      <c r="B219" s="32"/>
      <c r="C219" s="198" t="s">
        <v>586</v>
      </c>
      <c r="D219" s="198" t="s">
        <v>173</v>
      </c>
      <c r="E219" s="199" t="s">
        <v>2590</v>
      </c>
      <c r="F219" s="200" t="s">
        <v>2591</v>
      </c>
      <c r="G219" s="201" t="s">
        <v>275</v>
      </c>
      <c r="H219" s="202">
        <v>52</v>
      </c>
      <c r="I219" s="203"/>
      <c r="J219" s="204">
        <f t="shared" si="35"/>
        <v>0</v>
      </c>
      <c r="K219" s="205"/>
      <c r="L219" s="36"/>
      <c r="M219" s="206" t="s">
        <v>1</v>
      </c>
      <c r="N219" s="207" t="s">
        <v>41</v>
      </c>
      <c r="O219" s="68"/>
      <c r="P219" s="208">
        <f t="shared" si="36"/>
        <v>0</v>
      </c>
      <c r="Q219" s="208">
        <v>0</v>
      </c>
      <c r="R219" s="208">
        <f t="shared" si="37"/>
        <v>0</v>
      </c>
      <c r="S219" s="208">
        <v>0</v>
      </c>
      <c r="T219" s="209">
        <f t="shared" si="38"/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210" t="s">
        <v>251</v>
      </c>
      <c r="AT219" s="210" t="s">
        <v>173</v>
      </c>
      <c r="AU219" s="210" t="s">
        <v>86</v>
      </c>
      <c r="AY219" s="14" t="s">
        <v>169</v>
      </c>
      <c r="BE219" s="211">
        <f t="shared" si="39"/>
        <v>0</v>
      </c>
      <c r="BF219" s="211">
        <f t="shared" si="40"/>
        <v>0</v>
      </c>
      <c r="BG219" s="211">
        <f t="shared" si="41"/>
        <v>0</v>
      </c>
      <c r="BH219" s="211">
        <f t="shared" si="42"/>
        <v>0</v>
      </c>
      <c r="BI219" s="211">
        <f t="shared" si="43"/>
        <v>0</v>
      </c>
      <c r="BJ219" s="14" t="s">
        <v>84</v>
      </c>
      <c r="BK219" s="211">
        <f t="shared" si="44"/>
        <v>0</v>
      </c>
      <c r="BL219" s="14" t="s">
        <v>251</v>
      </c>
      <c r="BM219" s="210" t="s">
        <v>2592</v>
      </c>
    </row>
    <row r="220" spans="1:65" s="2" customFormat="1" ht="21.75" customHeight="1">
      <c r="A220" s="31"/>
      <c r="B220" s="32"/>
      <c r="C220" s="217" t="s">
        <v>453</v>
      </c>
      <c r="D220" s="217" t="s">
        <v>922</v>
      </c>
      <c r="E220" s="218" t="s">
        <v>2593</v>
      </c>
      <c r="F220" s="219" t="s">
        <v>2594</v>
      </c>
      <c r="G220" s="220" t="s">
        <v>194</v>
      </c>
      <c r="H220" s="221">
        <v>1.3740000000000001</v>
      </c>
      <c r="I220" s="222"/>
      <c r="J220" s="223">
        <f t="shared" si="35"/>
        <v>0</v>
      </c>
      <c r="K220" s="224"/>
      <c r="L220" s="225"/>
      <c r="M220" s="226" t="s">
        <v>1</v>
      </c>
      <c r="N220" s="227" t="s">
        <v>41</v>
      </c>
      <c r="O220" s="68"/>
      <c r="P220" s="208">
        <f t="shared" si="36"/>
        <v>0</v>
      </c>
      <c r="Q220" s="208">
        <v>0.55000000000000004</v>
      </c>
      <c r="R220" s="208">
        <f t="shared" si="37"/>
        <v>0.75570000000000015</v>
      </c>
      <c r="S220" s="208">
        <v>0</v>
      </c>
      <c r="T220" s="209">
        <f t="shared" si="38"/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210" t="s">
        <v>259</v>
      </c>
      <c r="AT220" s="210" t="s">
        <v>922</v>
      </c>
      <c r="AU220" s="210" t="s">
        <v>86</v>
      </c>
      <c r="AY220" s="14" t="s">
        <v>169</v>
      </c>
      <c r="BE220" s="211">
        <f t="shared" si="39"/>
        <v>0</v>
      </c>
      <c r="BF220" s="211">
        <f t="shared" si="40"/>
        <v>0</v>
      </c>
      <c r="BG220" s="211">
        <f t="shared" si="41"/>
        <v>0</v>
      </c>
      <c r="BH220" s="211">
        <f t="shared" si="42"/>
        <v>0</v>
      </c>
      <c r="BI220" s="211">
        <f t="shared" si="43"/>
        <v>0</v>
      </c>
      <c r="BJ220" s="14" t="s">
        <v>84</v>
      </c>
      <c r="BK220" s="211">
        <f t="shared" si="44"/>
        <v>0</v>
      </c>
      <c r="BL220" s="14" t="s">
        <v>251</v>
      </c>
      <c r="BM220" s="210" t="s">
        <v>2595</v>
      </c>
    </row>
    <row r="221" spans="1:65" s="2" customFormat="1" ht="33" customHeight="1">
      <c r="A221" s="31"/>
      <c r="B221" s="32"/>
      <c r="C221" s="198" t="s">
        <v>1614</v>
      </c>
      <c r="D221" s="198" t="s">
        <v>173</v>
      </c>
      <c r="E221" s="199" t="s">
        <v>2596</v>
      </c>
      <c r="F221" s="200" t="s">
        <v>2597</v>
      </c>
      <c r="G221" s="201" t="s">
        <v>275</v>
      </c>
      <c r="H221" s="202">
        <v>44.38</v>
      </c>
      <c r="I221" s="203"/>
      <c r="J221" s="204">
        <f t="shared" si="35"/>
        <v>0</v>
      </c>
      <c r="K221" s="205"/>
      <c r="L221" s="36"/>
      <c r="M221" s="206" t="s">
        <v>1</v>
      </c>
      <c r="N221" s="207" t="s">
        <v>41</v>
      </c>
      <c r="O221" s="68"/>
      <c r="P221" s="208">
        <f t="shared" si="36"/>
        <v>0</v>
      </c>
      <c r="Q221" s="208">
        <v>0</v>
      </c>
      <c r="R221" s="208">
        <f t="shared" si="37"/>
        <v>0</v>
      </c>
      <c r="S221" s="208">
        <v>0</v>
      </c>
      <c r="T221" s="209">
        <f t="shared" si="38"/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210" t="s">
        <v>251</v>
      </c>
      <c r="AT221" s="210" t="s">
        <v>173</v>
      </c>
      <c r="AU221" s="210" t="s">
        <v>86</v>
      </c>
      <c r="AY221" s="14" t="s">
        <v>169</v>
      </c>
      <c r="BE221" s="211">
        <f t="shared" si="39"/>
        <v>0</v>
      </c>
      <c r="BF221" s="211">
        <f t="shared" si="40"/>
        <v>0</v>
      </c>
      <c r="BG221" s="211">
        <f t="shared" si="41"/>
        <v>0</v>
      </c>
      <c r="BH221" s="211">
        <f t="shared" si="42"/>
        <v>0</v>
      </c>
      <c r="BI221" s="211">
        <f t="shared" si="43"/>
        <v>0</v>
      </c>
      <c r="BJ221" s="14" t="s">
        <v>84</v>
      </c>
      <c r="BK221" s="211">
        <f t="shared" si="44"/>
        <v>0</v>
      </c>
      <c r="BL221" s="14" t="s">
        <v>251</v>
      </c>
      <c r="BM221" s="210" t="s">
        <v>2598</v>
      </c>
    </row>
    <row r="222" spans="1:65" s="2" customFormat="1" ht="21.75" customHeight="1">
      <c r="A222" s="31"/>
      <c r="B222" s="32"/>
      <c r="C222" s="217" t="s">
        <v>1618</v>
      </c>
      <c r="D222" s="217" t="s">
        <v>922</v>
      </c>
      <c r="E222" s="218" t="s">
        <v>2599</v>
      </c>
      <c r="F222" s="219" t="s">
        <v>2600</v>
      </c>
      <c r="G222" s="220" t="s">
        <v>194</v>
      </c>
      <c r="H222" s="221">
        <v>0.45400000000000001</v>
      </c>
      <c r="I222" s="222"/>
      <c r="J222" s="223">
        <f t="shared" si="35"/>
        <v>0</v>
      </c>
      <c r="K222" s="224"/>
      <c r="L222" s="225"/>
      <c r="M222" s="226" t="s">
        <v>1</v>
      </c>
      <c r="N222" s="227" t="s">
        <v>41</v>
      </c>
      <c r="O222" s="68"/>
      <c r="P222" s="208">
        <f t="shared" si="36"/>
        <v>0</v>
      </c>
      <c r="Q222" s="208">
        <v>0.55000000000000004</v>
      </c>
      <c r="R222" s="208">
        <f t="shared" si="37"/>
        <v>0.24970000000000003</v>
      </c>
      <c r="S222" s="208">
        <v>0</v>
      </c>
      <c r="T222" s="209">
        <f t="shared" si="38"/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210" t="s">
        <v>259</v>
      </c>
      <c r="AT222" s="210" t="s">
        <v>922</v>
      </c>
      <c r="AU222" s="210" t="s">
        <v>86</v>
      </c>
      <c r="AY222" s="14" t="s">
        <v>169</v>
      </c>
      <c r="BE222" s="211">
        <f t="shared" si="39"/>
        <v>0</v>
      </c>
      <c r="BF222" s="211">
        <f t="shared" si="40"/>
        <v>0</v>
      </c>
      <c r="BG222" s="211">
        <f t="shared" si="41"/>
        <v>0</v>
      </c>
      <c r="BH222" s="211">
        <f t="shared" si="42"/>
        <v>0</v>
      </c>
      <c r="BI222" s="211">
        <f t="shared" si="43"/>
        <v>0</v>
      </c>
      <c r="BJ222" s="14" t="s">
        <v>84</v>
      </c>
      <c r="BK222" s="211">
        <f t="shared" si="44"/>
        <v>0</v>
      </c>
      <c r="BL222" s="14" t="s">
        <v>251</v>
      </c>
      <c r="BM222" s="210" t="s">
        <v>2601</v>
      </c>
    </row>
    <row r="223" spans="1:65" s="2" customFormat="1" ht="21.75" customHeight="1">
      <c r="A223" s="31"/>
      <c r="B223" s="32"/>
      <c r="C223" s="217" t="s">
        <v>1626</v>
      </c>
      <c r="D223" s="217" t="s">
        <v>922</v>
      </c>
      <c r="E223" s="218" t="s">
        <v>2242</v>
      </c>
      <c r="F223" s="219" t="s">
        <v>2243</v>
      </c>
      <c r="G223" s="220" t="s">
        <v>194</v>
      </c>
      <c r="H223" s="221">
        <v>0.27800000000000002</v>
      </c>
      <c r="I223" s="222"/>
      <c r="J223" s="223">
        <f t="shared" si="35"/>
        <v>0</v>
      </c>
      <c r="K223" s="224"/>
      <c r="L223" s="225"/>
      <c r="M223" s="226" t="s">
        <v>1</v>
      </c>
      <c r="N223" s="227" t="s">
        <v>41</v>
      </c>
      <c r="O223" s="68"/>
      <c r="P223" s="208">
        <f t="shared" si="36"/>
        <v>0</v>
      </c>
      <c r="Q223" s="208">
        <v>0.55000000000000004</v>
      </c>
      <c r="R223" s="208">
        <f t="shared" si="37"/>
        <v>0.15290000000000004</v>
      </c>
      <c r="S223" s="208">
        <v>0</v>
      </c>
      <c r="T223" s="209">
        <f t="shared" si="38"/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210" t="s">
        <v>259</v>
      </c>
      <c r="AT223" s="210" t="s">
        <v>922</v>
      </c>
      <c r="AU223" s="210" t="s">
        <v>86</v>
      </c>
      <c r="AY223" s="14" t="s">
        <v>169</v>
      </c>
      <c r="BE223" s="211">
        <f t="shared" si="39"/>
        <v>0</v>
      </c>
      <c r="BF223" s="211">
        <f t="shared" si="40"/>
        <v>0</v>
      </c>
      <c r="BG223" s="211">
        <f t="shared" si="41"/>
        <v>0</v>
      </c>
      <c r="BH223" s="211">
        <f t="shared" si="42"/>
        <v>0</v>
      </c>
      <c r="BI223" s="211">
        <f t="shared" si="43"/>
        <v>0</v>
      </c>
      <c r="BJ223" s="14" t="s">
        <v>84</v>
      </c>
      <c r="BK223" s="211">
        <f t="shared" si="44"/>
        <v>0</v>
      </c>
      <c r="BL223" s="14" t="s">
        <v>251</v>
      </c>
      <c r="BM223" s="210" t="s">
        <v>2602</v>
      </c>
    </row>
    <row r="224" spans="1:65" s="2" customFormat="1" ht="21.75" customHeight="1">
      <c r="A224" s="31"/>
      <c r="B224" s="32"/>
      <c r="C224" s="217" t="s">
        <v>1622</v>
      </c>
      <c r="D224" s="217" t="s">
        <v>922</v>
      </c>
      <c r="E224" s="218" t="s">
        <v>2603</v>
      </c>
      <c r="F224" s="219" t="s">
        <v>2604</v>
      </c>
      <c r="G224" s="220" t="s">
        <v>194</v>
      </c>
      <c r="H224" s="221">
        <v>0.56100000000000005</v>
      </c>
      <c r="I224" s="222"/>
      <c r="J224" s="223">
        <f t="shared" si="35"/>
        <v>0</v>
      </c>
      <c r="K224" s="224"/>
      <c r="L224" s="225"/>
      <c r="M224" s="226" t="s">
        <v>1</v>
      </c>
      <c r="N224" s="227" t="s">
        <v>41</v>
      </c>
      <c r="O224" s="68"/>
      <c r="P224" s="208">
        <f t="shared" si="36"/>
        <v>0</v>
      </c>
      <c r="Q224" s="208">
        <v>0.55000000000000004</v>
      </c>
      <c r="R224" s="208">
        <f t="shared" si="37"/>
        <v>0.30855000000000005</v>
      </c>
      <c r="S224" s="208">
        <v>0</v>
      </c>
      <c r="T224" s="209">
        <f t="shared" si="38"/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210" t="s">
        <v>259</v>
      </c>
      <c r="AT224" s="210" t="s">
        <v>922</v>
      </c>
      <c r="AU224" s="210" t="s">
        <v>86</v>
      </c>
      <c r="AY224" s="14" t="s">
        <v>169</v>
      </c>
      <c r="BE224" s="211">
        <f t="shared" si="39"/>
        <v>0</v>
      </c>
      <c r="BF224" s="211">
        <f t="shared" si="40"/>
        <v>0</v>
      </c>
      <c r="BG224" s="211">
        <f t="shared" si="41"/>
        <v>0</v>
      </c>
      <c r="BH224" s="211">
        <f t="shared" si="42"/>
        <v>0</v>
      </c>
      <c r="BI224" s="211">
        <f t="shared" si="43"/>
        <v>0</v>
      </c>
      <c r="BJ224" s="14" t="s">
        <v>84</v>
      </c>
      <c r="BK224" s="211">
        <f t="shared" si="44"/>
        <v>0</v>
      </c>
      <c r="BL224" s="14" t="s">
        <v>251</v>
      </c>
      <c r="BM224" s="210" t="s">
        <v>2605</v>
      </c>
    </row>
    <row r="225" spans="1:65" s="2" customFormat="1" ht="21.75" customHeight="1">
      <c r="A225" s="31"/>
      <c r="B225" s="32"/>
      <c r="C225" s="198" t="s">
        <v>408</v>
      </c>
      <c r="D225" s="198" t="s">
        <v>173</v>
      </c>
      <c r="E225" s="199" t="s">
        <v>1325</v>
      </c>
      <c r="F225" s="200" t="s">
        <v>1326</v>
      </c>
      <c r="G225" s="201" t="s">
        <v>194</v>
      </c>
      <c r="H225" s="202">
        <v>2.6669999999999998</v>
      </c>
      <c r="I225" s="203"/>
      <c r="J225" s="204">
        <f t="shared" si="35"/>
        <v>0</v>
      </c>
      <c r="K225" s="205"/>
      <c r="L225" s="36"/>
      <c r="M225" s="206" t="s">
        <v>1</v>
      </c>
      <c r="N225" s="207" t="s">
        <v>41</v>
      </c>
      <c r="O225" s="68"/>
      <c r="P225" s="208">
        <f t="shared" si="36"/>
        <v>0</v>
      </c>
      <c r="Q225" s="208">
        <v>2.4469999999999999E-2</v>
      </c>
      <c r="R225" s="208">
        <f t="shared" si="37"/>
        <v>6.5261489999999991E-2</v>
      </c>
      <c r="S225" s="208">
        <v>0</v>
      </c>
      <c r="T225" s="209">
        <f t="shared" si="38"/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210" t="s">
        <v>251</v>
      </c>
      <c r="AT225" s="210" t="s">
        <v>173</v>
      </c>
      <c r="AU225" s="210" t="s">
        <v>86</v>
      </c>
      <c r="AY225" s="14" t="s">
        <v>169</v>
      </c>
      <c r="BE225" s="211">
        <f t="shared" si="39"/>
        <v>0</v>
      </c>
      <c r="BF225" s="211">
        <f t="shared" si="40"/>
        <v>0</v>
      </c>
      <c r="BG225" s="211">
        <f t="shared" si="41"/>
        <v>0</v>
      </c>
      <c r="BH225" s="211">
        <f t="shared" si="42"/>
        <v>0</v>
      </c>
      <c r="BI225" s="211">
        <f t="shared" si="43"/>
        <v>0</v>
      </c>
      <c r="BJ225" s="14" t="s">
        <v>84</v>
      </c>
      <c r="BK225" s="211">
        <f t="shared" si="44"/>
        <v>0</v>
      </c>
      <c r="BL225" s="14" t="s">
        <v>251</v>
      </c>
      <c r="BM225" s="210" t="s">
        <v>2606</v>
      </c>
    </row>
    <row r="226" spans="1:65" s="2" customFormat="1" ht="21.75" customHeight="1">
      <c r="A226" s="31"/>
      <c r="B226" s="32"/>
      <c r="C226" s="198" t="s">
        <v>1630</v>
      </c>
      <c r="D226" s="198" t="s">
        <v>173</v>
      </c>
      <c r="E226" s="199" t="s">
        <v>2607</v>
      </c>
      <c r="F226" s="200" t="s">
        <v>2608</v>
      </c>
      <c r="G226" s="201" t="s">
        <v>526</v>
      </c>
      <c r="H226" s="202">
        <v>6</v>
      </c>
      <c r="I226" s="203"/>
      <c r="J226" s="204">
        <f t="shared" si="35"/>
        <v>0</v>
      </c>
      <c r="K226" s="205"/>
      <c r="L226" s="36"/>
      <c r="M226" s="206" t="s">
        <v>1</v>
      </c>
      <c r="N226" s="207" t="s">
        <v>41</v>
      </c>
      <c r="O226" s="68"/>
      <c r="P226" s="208">
        <f t="shared" si="36"/>
        <v>0</v>
      </c>
      <c r="Q226" s="208">
        <v>2.4469999999999999E-2</v>
      </c>
      <c r="R226" s="208">
        <f t="shared" si="37"/>
        <v>0.14682000000000001</v>
      </c>
      <c r="S226" s="208">
        <v>0</v>
      </c>
      <c r="T226" s="209">
        <f t="shared" si="38"/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210" t="s">
        <v>251</v>
      </c>
      <c r="AT226" s="210" t="s">
        <v>173</v>
      </c>
      <c r="AU226" s="210" t="s">
        <v>86</v>
      </c>
      <c r="AY226" s="14" t="s">
        <v>169</v>
      </c>
      <c r="BE226" s="211">
        <f t="shared" si="39"/>
        <v>0</v>
      </c>
      <c r="BF226" s="211">
        <f t="shared" si="40"/>
        <v>0</v>
      </c>
      <c r="BG226" s="211">
        <f t="shared" si="41"/>
        <v>0</v>
      </c>
      <c r="BH226" s="211">
        <f t="shared" si="42"/>
        <v>0</v>
      </c>
      <c r="BI226" s="211">
        <f t="shared" si="43"/>
        <v>0</v>
      </c>
      <c r="BJ226" s="14" t="s">
        <v>84</v>
      </c>
      <c r="BK226" s="211">
        <f t="shared" si="44"/>
        <v>0</v>
      </c>
      <c r="BL226" s="14" t="s">
        <v>251</v>
      </c>
      <c r="BM226" s="210" t="s">
        <v>2609</v>
      </c>
    </row>
    <row r="227" spans="1:65" s="2" customFormat="1" ht="21.75" customHeight="1">
      <c r="A227" s="31"/>
      <c r="B227" s="32"/>
      <c r="C227" s="198" t="s">
        <v>1602</v>
      </c>
      <c r="D227" s="198" t="s">
        <v>173</v>
      </c>
      <c r="E227" s="199" t="s">
        <v>2610</v>
      </c>
      <c r="F227" s="200" t="s">
        <v>2611</v>
      </c>
      <c r="G227" s="201" t="s">
        <v>526</v>
      </c>
      <c r="H227" s="202">
        <v>36</v>
      </c>
      <c r="I227" s="203"/>
      <c r="J227" s="204">
        <f t="shared" si="35"/>
        <v>0</v>
      </c>
      <c r="K227" s="205"/>
      <c r="L227" s="36"/>
      <c r="M227" s="206" t="s">
        <v>1</v>
      </c>
      <c r="N227" s="207" t="s">
        <v>41</v>
      </c>
      <c r="O227" s="68"/>
      <c r="P227" s="208">
        <f t="shared" si="36"/>
        <v>0</v>
      </c>
      <c r="Q227" s="208">
        <v>2.4469999999999999E-2</v>
      </c>
      <c r="R227" s="208">
        <f t="shared" si="37"/>
        <v>0.88091999999999993</v>
      </c>
      <c r="S227" s="208">
        <v>0</v>
      </c>
      <c r="T227" s="209">
        <f t="shared" si="38"/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210" t="s">
        <v>251</v>
      </c>
      <c r="AT227" s="210" t="s">
        <v>173</v>
      </c>
      <c r="AU227" s="210" t="s">
        <v>86</v>
      </c>
      <c r="AY227" s="14" t="s">
        <v>169</v>
      </c>
      <c r="BE227" s="211">
        <f t="shared" si="39"/>
        <v>0</v>
      </c>
      <c r="BF227" s="211">
        <f t="shared" si="40"/>
        <v>0</v>
      </c>
      <c r="BG227" s="211">
        <f t="shared" si="41"/>
        <v>0</v>
      </c>
      <c r="BH227" s="211">
        <f t="shared" si="42"/>
        <v>0</v>
      </c>
      <c r="BI227" s="211">
        <f t="shared" si="43"/>
        <v>0</v>
      </c>
      <c r="BJ227" s="14" t="s">
        <v>84</v>
      </c>
      <c r="BK227" s="211">
        <f t="shared" si="44"/>
        <v>0</v>
      </c>
      <c r="BL227" s="14" t="s">
        <v>251</v>
      </c>
      <c r="BM227" s="210" t="s">
        <v>2612</v>
      </c>
    </row>
    <row r="228" spans="1:65" s="2" customFormat="1" ht="21.75" customHeight="1">
      <c r="A228" s="31"/>
      <c r="B228" s="32"/>
      <c r="C228" s="198" t="s">
        <v>1784</v>
      </c>
      <c r="D228" s="198" t="s">
        <v>173</v>
      </c>
      <c r="E228" s="199" t="s">
        <v>2269</v>
      </c>
      <c r="F228" s="200" t="s">
        <v>2270</v>
      </c>
      <c r="G228" s="201" t="s">
        <v>220</v>
      </c>
      <c r="H228" s="202">
        <v>17.015999999999998</v>
      </c>
      <c r="I228" s="203"/>
      <c r="J228" s="204">
        <f t="shared" si="35"/>
        <v>0</v>
      </c>
      <c r="K228" s="205"/>
      <c r="L228" s="36"/>
      <c r="M228" s="206" t="s">
        <v>1</v>
      </c>
      <c r="N228" s="207" t="s">
        <v>41</v>
      </c>
      <c r="O228" s="68"/>
      <c r="P228" s="208">
        <f t="shared" si="36"/>
        <v>0</v>
      </c>
      <c r="Q228" s="208">
        <v>0</v>
      </c>
      <c r="R228" s="208">
        <f t="shared" si="37"/>
        <v>0</v>
      </c>
      <c r="S228" s="208">
        <v>0</v>
      </c>
      <c r="T228" s="209">
        <f t="shared" si="38"/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210" t="s">
        <v>251</v>
      </c>
      <c r="AT228" s="210" t="s">
        <v>173</v>
      </c>
      <c r="AU228" s="210" t="s">
        <v>86</v>
      </c>
      <c r="AY228" s="14" t="s">
        <v>169</v>
      </c>
      <c r="BE228" s="211">
        <f t="shared" si="39"/>
        <v>0</v>
      </c>
      <c r="BF228" s="211">
        <f t="shared" si="40"/>
        <v>0</v>
      </c>
      <c r="BG228" s="211">
        <f t="shared" si="41"/>
        <v>0</v>
      </c>
      <c r="BH228" s="211">
        <f t="shared" si="42"/>
        <v>0</v>
      </c>
      <c r="BI228" s="211">
        <f t="shared" si="43"/>
        <v>0</v>
      </c>
      <c r="BJ228" s="14" t="s">
        <v>84</v>
      </c>
      <c r="BK228" s="211">
        <f t="shared" si="44"/>
        <v>0</v>
      </c>
      <c r="BL228" s="14" t="s">
        <v>251</v>
      </c>
      <c r="BM228" s="210" t="s">
        <v>2613</v>
      </c>
    </row>
    <row r="229" spans="1:65" s="12" customFormat="1" ht="22.9" customHeight="1">
      <c r="B229" s="182"/>
      <c r="C229" s="183"/>
      <c r="D229" s="184" t="s">
        <v>75</v>
      </c>
      <c r="E229" s="196" t="s">
        <v>267</v>
      </c>
      <c r="F229" s="196" t="s">
        <v>268</v>
      </c>
      <c r="G229" s="183"/>
      <c r="H229" s="183"/>
      <c r="I229" s="186"/>
      <c r="J229" s="197">
        <f>BK229</f>
        <v>0</v>
      </c>
      <c r="K229" s="183"/>
      <c r="L229" s="188"/>
      <c r="M229" s="189"/>
      <c r="N229" s="190"/>
      <c r="O229" s="190"/>
      <c r="P229" s="191">
        <f>SUM(P230:P248)</f>
        <v>0</v>
      </c>
      <c r="Q229" s="190"/>
      <c r="R229" s="191">
        <f>SUM(R230:R248)</f>
        <v>3.7105679999999994</v>
      </c>
      <c r="S229" s="190"/>
      <c r="T229" s="192">
        <f>SUM(T230:T248)</f>
        <v>0</v>
      </c>
      <c r="AR229" s="193" t="s">
        <v>86</v>
      </c>
      <c r="AT229" s="194" t="s">
        <v>75</v>
      </c>
      <c r="AU229" s="194" t="s">
        <v>84</v>
      </c>
      <c r="AY229" s="193" t="s">
        <v>169</v>
      </c>
      <c r="BK229" s="195">
        <f>SUM(BK230:BK248)</f>
        <v>0</v>
      </c>
    </row>
    <row r="230" spans="1:65" s="2" customFormat="1" ht="21.75" customHeight="1">
      <c r="A230" s="31"/>
      <c r="B230" s="32"/>
      <c r="C230" s="198" t="s">
        <v>580</v>
      </c>
      <c r="D230" s="198" t="s">
        <v>173</v>
      </c>
      <c r="E230" s="199" t="s">
        <v>2614</v>
      </c>
      <c r="F230" s="200" t="s">
        <v>2615</v>
      </c>
      <c r="G230" s="201" t="s">
        <v>275</v>
      </c>
      <c r="H230" s="202">
        <v>81</v>
      </c>
      <c r="I230" s="203"/>
      <c r="J230" s="204">
        <f t="shared" ref="J230:J248" si="45">ROUND(I230*H230,2)</f>
        <v>0</v>
      </c>
      <c r="K230" s="205"/>
      <c r="L230" s="36"/>
      <c r="M230" s="206" t="s">
        <v>1</v>
      </c>
      <c r="N230" s="207" t="s">
        <v>41</v>
      </c>
      <c r="O230" s="68"/>
      <c r="P230" s="208">
        <f t="shared" ref="P230:P248" si="46">O230*H230</f>
        <v>0</v>
      </c>
      <c r="Q230" s="208">
        <v>1.15E-3</v>
      </c>
      <c r="R230" s="208">
        <f t="shared" ref="R230:R248" si="47">Q230*H230</f>
        <v>9.3149999999999997E-2</v>
      </c>
      <c r="S230" s="208">
        <v>0</v>
      </c>
      <c r="T230" s="209">
        <f t="shared" ref="T230:T248" si="48">S230*H230</f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210" t="s">
        <v>251</v>
      </c>
      <c r="AT230" s="210" t="s">
        <v>173</v>
      </c>
      <c r="AU230" s="210" t="s">
        <v>86</v>
      </c>
      <c r="AY230" s="14" t="s">
        <v>169</v>
      </c>
      <c r="BE230" s="211">
        <f t="shared" ref="BE230:BE248" si="49">IF(N230="základní",J230,0)</f>
        <v>0</v>
      </c>
      <c r="BF230" s="211">
        <f t="shared" ref="BF230:BF248" si="50">IF(N230="snížená",J230,0)</f>
        <v>0</v>
      </c>
      <c r="BG230" s="211">
        <f t="shared" ref="BG230:BG248" si="51">IF(N230="zákl. přenesená",J230,0)</f>
        <v>0</v>
      </c>
      <c r="BH230" s="211">
        <f t="shared" ref="BH230:BH248" si="52">IF(N230="sníž. přenesená",J230,0)</f>
        <v>0</v>
      </c>
      <c r="BI230" s="211">
        <f t="shared" ref="BI230:BI248" si="53">IF(N230="nulová",J230,0)</f>
        <v>0</v>
      </c>
      <c r="BJ230" s="14" t="s">
        <v>84</v>
      </c>
      <c r="BK230" s="211">
        <f t="shared" ref="BK230:BK248" si="54">ROUND(I230*H230,2)</f>
        <v>0</v>
      </c>
      <c r="BL230" s="14" t="s">
        <v>251</v>
      </c>
      <c r="BM230" s="210" t="s">
        <v>2616</v>
      </c>
    </row>
    <row r="231" spans="1:65" s="2" customFormat="1" ht="21.75" customHeight="1">
      <c r="A231" s="31"/>
      <c r="B231" s="32"/>
      <c r="C231" s="198" t="s">
        <v>548</v>
      </c>
      <c r="D231" s="198" t="s">
        <v>173</v>
      </c>
      <c r="E231" s="199" t="s">
        <v>2617</v>
      </c>
      <c r="F231" s="200" t="s">
        <v>2618</v>
      </c>
      <c r="G231" s="201" t="s">
        <v>176</v>
      </c>
      <c r="H231" s="202">
        <v>26</v>
      </c>
      <c r="I231" s="203"/>
      <c r="J231" s="204">
        <f t="shared" si="45"/>
        <v>0</v>
      </c>
      <c r="K231" s="205"/>
      <c r="L231" s="36"/>
      <c r="M231" s="206" t="s">
        <v>1</v>
      </c>
      <c r="N231" s="207" t="s">
        <v>41</v>
      </c>
      <c r="O231" s="68"/>
      <c r="P231" s="208">
        <f t="shared" si="46"/>
        <v>0</v>
      </c>
      <c r="Q231" s="208">
        <v>2.66E-3</v>
      </c>
      <c r="R231" s="208">
        <f t="shared" si="47"/>
        <v>6.9159999999999999E-2</v>
      </c>
      <c r="S231" s="208">
        <v>0</v>
      </c>
      <c r="T231" s="209">
        <f t="shared" si="48"/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210" t="s">
        <v>251</v>
      </c>
      <c r="AT231" s="210" t="s">
        <v>173</v>
      </c>
      <c r="AU231" s="210" t="s">
        <v>86</v>
      </c>
      <c r="AY231" s="14" t="s">
        <v>169</v>
      </c>
      <c r="BE231" s="211">
        <f t="shared" si="49"/>
        <v>0</v>
      </c>
      <c r="BF231" s="211">
        <f t="shared" si="50"/>
        <v>0</v>
      </c>
      <c r="BG231" s="211">
        <f t="shared" si="51"/>
        <v>0</v>
      </c>
      <c r="BH231" s="211">
        <f t="shared" si="52"/>
        <v>0</v>
      </c>
      <c r="BI231" s="211">
        <f t="shared" si="53"/>
        <v>0</v>
      </c>
      <c r="BJ231" s="14" t="s">
        <v>84</v>
      </c>
      <c r="BK231" s="211">
        <f t="shared" si="54"/>
        <v>0</v>
      </c>
      <c r="BL231" s="14" t="s">
        <v>251</v>
      </c>
      <c r="BM231" s="210" t="s">
        <v>2619</v>
      </c>
    </row>
    <row r="232" spans="1:65" s="2" customFormat="1" ht="21.75" customHeight="1">
      <c r="A232" s="31"/>
      <c r="B232" s="32"/>
      <c r="C232" s="198" t="s">
        <v>277</v>
      </c>
      <c r="D232" s="198" t="s">
        <v>173</v>
      </c>
      <c r="E232" s="199" t="s">
        <v>2620</v>
      </c>
      <c r="F232" s="200" t="s">
        <v>2621</v>
      </c>
      <c r="G232" s="201" t="s">
        <v>176</v>
      </c>
      <c r="H232" s="202">
        <v>81</v>
      </c>
      <c r="I232" s="203"/>
      <c r="J232" s="204">
        <f t="shared" si="45"/>
        <v>0</v>
      </c>
      <c r="K232" s="205"/>
      <c r="L232" s="36"/>
      <c r="M232" s="206" t="s">
        <v>1</v>
      </c>
      <c r="N232" s="207" t="s">
        <v>41</v>
      </c>
      <c r="O232" s="68"/>
      <c r="P232" s="208">
        <f t="shared" si="46"/>
        <v>0</v>
      </c>
      <c r="Q232" s="208">
        <v>2.64E-3</v>
      </c>
      <c r="R232" s="208">
        <f t="shared" si="47"/>
        <v>0.21384</v>
      </c>
      <c r="S232" s="208">
        <v>0</v>
      </c>
      <c r="T232" s="209">
        <f t="shared" si="48"/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210" t="s">
        <v>251</v>
      </c>
      <c r="AT232" s="210" t="s">
        <v>173</v>
      </c>
      <c r="AU232" s="210" t="s">
        <v>86</v>
      </c>
      <c r="AY232" s="14" t="s">
        <v>169</v>
      </c>
      <c r="BE232" s="211">
        <f t="shared" si="49"/>
        <v>0</v>
      </c>
      <c r="BF232" s="211">
        <f t="shared" si="50"/>
        <v>0</v>
      </c>
      <c r="BG232" s="211">
        <f t="shared" si="51"/>
        <v>0</v>
      </c>
      <c r="BH232" s="211">
        <f t="shared" si="52"/>
        <v>0</v>
      </c>
      <c r="BI232" s="211">
        <f t="shared" si="53"/>
        <v>0</v>
      </c>
      <c r="BJ232" s="14" t="s">
        <v>84</v>
      </c>
      <c r="BK232" s="211">
        <f t="shared" si="54"/>
        <v>0</v>
      </c>
      <c r="BL232" s="14" t="s">
        <v>251</v>
      </c>
      <c r="BM232" s="210" t="s">
        <v>2622</v>
      </c>
    </row>
    <row r="233" spans="1:65" s="2" customFormat="1" ht="21.75" customHeight="1">
      <c r="A233" s="31"/>
      <c r="B233" s="32"/>
      <c r="C233" s="198" t="s">
        <v>237</v>
      </c>
      <c r="D233" s="198" t="s">
        <v>173</v>
      </c>
      <c r="E233" s="199" t="s">
        <v>2623</v>
      </c>
      <c r="F233" s="200" t="s">
        <v>2624</v>
      </c>
      <c r="G233" s="201" t="s">
        <v>176</v>
      </c>
      <c r="H233" s="202">
        <v>404</v>
      </c>
      <c r="I233" s="203"/>
      <c r="J233" s="204">
        <f t="shared" si="45"/>
        <v>0</v>
      </c>
      <c r="K233" s="205"/>
      <c r="L233" s="36"/>
      <c r="M233" s="206" t="s">
        <v>1</v>
      </c>
      <c r="N233" s="207" t="s">
        <v>41</v>
      </c>
      <c r="O233" s="68"/>
      <c r="P233" s="208">
        <f t="shared" si="46"/>
        <v>0</v>
      </c>
      <c r="Q233" s="208">
        <v>2.7599999999999999E-3</v>
      </c>
      <c r="R233" s="208">
        <f t="shared" si="47"/>
        <v>1.11504</v>
      </c>
      <c r="S233" s="208">
        <v>0</v>
      </c>
      <c r="T233" s="209">
        <f t="shared" si="48"/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210" t="s">
        <v>251</v>
      </c>
      <c r="AT233" s="210" t="s">
        <v>173</v>
      </c>
      <c r="AU233" s="210" t="s">
        <v>86</v>
      </c>
      <c r="AY233" s="14" t="s">
        <v>169</v>
      </c>
      <c r="BE233" s="211">
        <f t="shared" si="49"/>
        <v>0</v>
      </c>
      <c r="BF233" s="211">
        <f t="shared" si="50"/>
        <v>0</v>
      </c>
      <c r="BG233" s="211">
        <f t="shared" si="51"/>
        <v>0</v>
      </c>
      <c r="BH233" s="211">
        <f t="shared" si="52"/>
        <v>0</v>
      </c>
      <c r="BI233" s="211">
        <f t="shared" si="53"/>
        <v>0</v>
      </c>
      <c r="BJ233" s="14" t="s">
        <v>84</v>
      </c>
      <c r="BK233" s="211">
        <f t="shared" si="54"/>
        <v>0</v>
      </c>
      <c r="BL233" s="14" t="s">
        <v>251</v>
      </c>
      <c r="BM233" s="210" t="s">
        <v>2625</v>
      </c>
    </row>
    <row r="234" spans="1:65" s="2" customFormat="1" ht="16.5" customHeight="1">
      <c r="A234" s="31"/>
      <c r="B234" s="32"/>
      <c r="C234" s="198" t="s">
        <v>289</v>
      </c>
      <c r="D234" s="198" t="s">
        <v>173</v>
      </c>
      <c r="E234" s="199" t="s">
        <v>2626</v>
      </c>
      <c r="F234" s="200" t="s">
        <v>2627</v>
      </c>
      <c r="G234" s="201" t="s">
        <v>176</v>
      </c>
      <c r="H234" s="202">
        <v>173</v>
      </c>
      <c r="I234" s="203"/>
      <c r="J234" s="204">
        <f t="shared" si="45"/>
        <v>0</v>
      </c>
      <c r="K234" s="205"/>
      <c r="L234" s="36"/>
      <c r="M234" s="206" t="s">
        <v>1</v>
      </c>
      <c r="N234" s="207" t="s">
        <v>41</v>
      </c>
      <c r="O234" s="68"/>
      <c r="P234" s="208">
        <f t="shared" si="46"/>
        <v>0</v>
      </c>
      <c r="Q234" s="208">
        <v>2.7599999999999999E-3</v>
      </c>
      <c r="R234" s="208">
        <f t="shared" si="47"/>
        <v>0.47747999999999996</v>
      </c>
      <c r="S234" s="208">
        <v>0</v>
      </c>
      <c r="T234" s="209">
        <f t="shared" si="48"/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210" t="s">
        <v>251</v>
      </c>
      <c r="AT234" s="210" t="s">
        <v>173</v>
      </c>
      <c r="AU234" s="210" t="s">
        <v>86</v>
      </c>
      <c r="AY234" s="14" t="s">
        <v>169</v>
      </c>
      <c r="BE234" s="211">
        <f t="shared" si="49"/>
        <v>0</v>
      </c>
      <c r="BF234" s="211">
        <f t="shared" si="50"/>
        <v>0</v>
      </c>
      <c r="BG234" s="211">
        <f t="shared" si="51"/>
        <v>0</v>
      </c>
      <c r="BH234" s="211">
        <f t="shared" si="52"/>
        <v>0</v>
      </c>
      <c r="BI234" s="211">
        <f t="shared" si="53"/>
        <v>0</v>
      </c>
      <c r="BJ234" s="14" t="s">
        <v>84</v>
      </c>
      <c r="BK234" s="211">
        <f t="shared" si="54"/>
        <v>0</v>
      </c>
      <c r="BL234" s="14" t="s">
        <v>251</v>
      </c>
      <c r="BM234" s="210" t="s">
        <v>2628</v>
      </c>
    </row>
    <row r="235" spans="1:65" s="2" customFormat="1" ht="21.75" customHeight="1">
      <c r="A235" s="31"/>
      <c r="B235" s="32"/>
      <c r="C235" s="198" t="s">
        <v>253</v>
      </c>
      <c r="D235" s="198" t="s">
        <v>173</v>
      </c>
      <c r="E235" s="199" t="s">
        <v>2629</v>
      </c>
      <c r="F235" s="200" t="s">
        <v>2630</v>
      </c>
      <c r="G235" s="201" t="s">
        <v>280</v>
      </c>
      <c r="H235" s="202">
        <v>4</v>
      </c>
      <c r="I235" s="203"/>
      <c r="J235" s="204">
        <f t="shared" si="45"/>
        <v>0</v>
      </c>
      <c r="K235" s="205"/>
      <c r="L235" s="36"/>
      <c r="M235" s="206" t="s">
        <v>1</v>
      </c>
      <c r="N235" s="207" t="s">
        <v>41</v>
      </c>
      <c r="O235" s="68"/>
      <c r="P235" s="208">
        <f t="shared" si="46"/>
        <v>0</v>
      </c>
      <c r="Q235" s="208">
        <v>8.7100000000000007E-3</v>
      </c>
      <c r="R235" s="208">
        <f t="shared" si="47"/>
        <v>3.4840000000000003E-2</v>
      </c>
      <c r="S235" s="208">
        <v>0</v>
      </c>
      <c r="T235" s="209">
        <f t="shared" si="48"/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210" t="s">
        <v>251</v>
      </c>
      <c r="AT235" s="210" t="s">
        <v>173</v>
      </c>
      <c r="AU235" s="210" t="s">
        <v>86</v>
      </c>
      <c r="AY235" s="14" t="s">
        <v>169</v>
      </c>
      <c r="BE235" s="211">
        <f t="shared" si="49"/>
        <v>0</v>
      </c>
      <c r="BF235" s="211">
        <f t="shared" si="50"/>
        <v>0</v>
      </c>
      <c r="BG235" s="211">
        <f t="shared" si="51"/>
        <v>0</v>
      </c>
      <c r="BH235" s="211">
        <f t="shared" si="52"/>
        <v>0</v>
      </c>
      <c r="BI235" s="211">
        <f t="shared" si="53"/>
        <v>0</v>
      </c>
      <c r="BJ235" s="14" t="s">
        <v>84</v>
      </c>
      <c r="BK235" s="211">
        <f t="shared" si="54"/>
        <v>0</v>
      </c>
      <c r="BL235" s="14" t="s">
        <v>251</v>
      </c>
      <c r="BM235" s="210" t="s">
        <v>2631</v>
      </c>
    </row>
    <row r="236" spans="1:65" s="2" customFormat="1" ht="21.75" customHeight="1">
      <c r="A236" s="31"/>
      <c r="B236" s="32"/>
      <c r="C236" s="198" t="s">
        <v>7</v>
      </c>
      <c r="D236" s="198" t="s">
        <v>173</v>
      </c>
      <c r="E236" s="199" t="s">
        <v>2632</v>
      </c>
      <c r="F236" s="200" t="s">
        <v>2633</v>
      </c>
      <c r="G236" s="201" t="s">
        <v>275</v>
      </c>
      <c r="H236" s="202">
        <v>79</v>
      </c>
      <c r="I236" s="203"/>
      <c r="J236" s="204">
        <f t="shared" si="45"/>
        <v>0</v>
      </c>
      <c r="K236" s="205"/>
      <c r="L236" s="36"/>
      <c r="M236" s="206" t="s">
        <v>1</v>
      </c>
      <c r="N236" s="207" t="s">
        <v>41</v>
      </c>
      <c r="O236" s="68"/>
      <c r="P236" s="208">
        <f t="shared" si="46"/>
        <v>0</v>
      </c>
      <c r="Q236" s="208">
        <v>1.9E-3</v>
      </c>
      <c r="R236" s="208">
        <f t="shared" si="47"/>
        <v>0.15010000000000001</v>
      </c>
      <c r="S236" s="208">
        <v>0</v>
      </c>
      <c r="T236" s="209">
        <f t="shared" si="48"/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210" t="s">
        <v>251</v>
      </c>
      <c r="AT236" s="210" t="s">
        <v>173</v>
      </c>
      <c r="AU236" s="210" t="s">
        <v>86</v>
      </c>
      <c r="AY236" s="14" t="s">
        <v>169</v>
      </c>
      <c r="BE236" s="211">
        <f t="shared" si="49"/>
        <v>0</v>
      </c>
      <c r="BF236" s="211">
        <f t="shared" si="50"/>
        <v>0</v>
      </c>
      <c r="BG236" s="211">
        <f t="shared" si="51"/>
        <v>0</v>
      </c>
      <c r="BH236" s="211">
        <f t="shared" si="52"/>
        <v>0</v>
      </c>
      <c r="BI236" s="211">
        <f t="shared" si="53"/>
        <v>0</v>
      </c>
      <c r="BJ236" s="14" t="s">
        <v>84</v>
      </c>
      <c r="BK236" s="211">
        <f t="shared" si="54"/>
        <v>0</v>
      </c>
      <c r="BL236" s="14" t="s">
        <v>251</v>
      </c>
      <c r="BM236" s="210" t="s">
        <v>2634</v>
      </c>
    </row>
    <row r="237" spans="1:65" s="2" customFormat="1" ht="33" customHeight="1">
      <c r="A237" s="31"/>
      <c r="B237" s="32"/>
      <c r="C237" s="198" t="s">
        <v>282</v>
      </c>
      <c r="D237" s="198" t="s">
        <v>173</v>
      </c>
      <c r="E237" s="199" t="s">
        <v>2635</v>
      </c>
      <c r="F237" s="200" t="s">
        <v>2636</v>
      </c>
      <c r="G237" s="201" t="s">
        <v>275</v>
      </c>
      <c r="H237" s="202">
        <v>34.6</v>
      </c>
      <c r="I237" s="203"/>
      <c r="J237" s="204">
        <f t="shared" si="45"/>
        <v>0</v>
      </c>
      <c r="K237" s="205"/>
      <c r="L237" s="36"/>
      <c r="M237" s="206" t="s">
        <v>1</v>
      </c>
      <c r="N237" s="207" t="s">
        <v>41</v>
      </c>
      <c r="O237" s="68"/>
      <c r="P237" s="208">
        <f t="shared" si="46"/>
        <v>0</v>
      </c>
      <c r="Q237" s="208">
        <v>1.15E-3</v>
      </c>
      <c r="R237" s="208">
        <f t="shared" si="47"/>
        <v>3.9789999999999999E-2</v>
      </c>
      <c r="S237" s="208">
        <v>0</v>
      </c>
      <c r="T237" s="209">
        <f t="shared" si="48"/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210" t="s">
        <v>251</v>
      </c>
      <c r="AT237" s="210" t="s">
        <v>173</v>
      </c>
      <c r="AU237" s="210" t="s">
        <v>86</v>
      </c>
      <c r="AY237" s="14" t="s">
        <v>169</v>
      </c>
      <c r="BE237" s="211">
        <f t="shared" si="49"/>
        <v>0</v>
      </c>
      <c r="BF237" s="211">
        <f t="shared" si="50"/>
        <v>0</v>
      </c>
      <c r="BG237" s="211">
        <f t="shared" si="51"/>
        <v>0</v>
      </c>
      <c r="BH237" s="211">
        <f t="shared" si="52"/>
        <v>0</v>
      </c>
      <c r="BI237" s="211">
        <f t="shared" si="53"/>
        <v>0</v>
      </c>
      <c r="BJ237" s="14" t="s">
        <v>84</v>
      </c>
      <c r="BK237" s="211">
        <f t="shared" si="54"/>
        <v>0</v>
      </c>
      <c r="BL237" s="14" t="s">
        <v>251</v>
      </c>
      <c r="BM237" s="210" t="s">
        <v>2637</v>
      </c>
    </row>
    <row r="238" spans="1:65" s="2" customFormat="1" ht="21.75" customHeight="1">
      <c r="A238" s="31"/>
      <c r="B238" s="32"/>
      <c r="C238" s="198" t="s">
        <v>259</v>
      </c>
      <c r="D238" s="198" t="s">
        <v>173</v>
      </c>
      <c r="E238" s="199" t="s">
        <v>2638</v>
      </c>
      <c r="F238" s="200" t="s">
        <v>2639</v>
      </c>
      <c r="G238" s="201" t="s">
        <v>275</v>
      </c>
      <c r="H238" s="202">
        <v>12</v>
      </c>
      <c r="I238" s="203"/>
      <c r="J238" s="204">
        <f t="shared" si="45"/>
        <v>0</v>
      </c>
      <c r="K238" s="205"/>
      <c r="L238" s="36"/>
      <c r="M238" s="206" t="s">
        <v>1</v>
      </c>
      <c r="N238" s="207" t="s">
        <v>41</v>
      </c>
      <c r="O238" s="68"/>
      <c r="P238" s="208">
        <f t="shared" si="46"/>
        <v>0</v>
      </c>
      <c r="Q238" s="208">
        <v>8.7000000000000001E-4</v>
      </c>
      <c r="R238" s="208">
        <f t="shared" si="47"/>
        <v>1.044E-2</v>
      </c>
      <c r="S238" s="208">
        <v>0</v>
      </c>
      <c r="T238" s="209">
        <f t="shared" si="48"/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210" t="s">
        <v>251</v>
      </c>
      <c r="AT238" s="210" t="s">
        <v>173</v>
      </c>
      <c r="AU238" s="210" t="s">
        <v>86</v>
      </c>
      <c r="AY238" s="14" t="s">
        <v>169</v>
      </c>
      <c r="BE238" s="211">
        <f t="shared" si="49"/>
        <v>0</v>
      </c>
      <c r="BF238" s="211">
        <f t="shared" si="50"/>
        <v>0</v>
      </c>
      <c r="BG238" s="211">
        <f t="shared" si="51"/>
        <v>0</v>
      </c>
      <c r="BH238" s="211">
        <f t="shared" si="52"/>
        <v>0</v>
      </c>
      <c r="BI238" s="211">
        <f t="shared" si="53"/>
        <v>0</v>
      </c>
      <c r="BJ238" s="14" t="s">
        <v>84</v>
      </c>
      <c r="BK238" s="211">
        <f t="shared" si="54"/>
        <v>0</v>
      </c>
      <c r="BL238" s="14" t="s">
        <v>251</v>
      </c>
      <c r="BM238" s="210" t="s">
        <v>2640</v>
      </c>
    </row>
    <row r="239" spans="1:65" s="2" customFormat="1" ht="21.75" customHeight="1">
      <c r="A239" s="31"/>
      <c r="B239" s="32"/>
      <c r="C239" s="198" t="s">
        <v>191</v>
      </c>
      <c r="D239" s="198" t="s">
        <v>173</v>
      </c>
      <c r="E239" s="199" t="s">
        <v>2641</v>
      </c>
      <c r="F239" s="200" t="s">
        <v>2642</v>
      </c>
      <c r="G239" s="201" t="s">
        <v>275</v>
      </c>
      <c r="H239" s="202">
        <v>18.600000000000001</v>
      </c>
      <c r="I239" s="203"/>
      <c r="J239" s="204">
        <f t="shared" si="45"/>
        <v>0</v>
      </c>
      <c r="K239" s="205"/>
      <c r="L239" s="36"/>
      <c r="M239" s="206" t="s">
        <v>1</v>
      </c>
      <c r="N239" s="207" t="s">
        <v>41</v>
      </c>
      <c r="O239" s="68"/>
      <c r="P239" s="208">
        <f t="shared" si="46"/>
        <v>0</v>
      </c>
      <c r="Q239" s="208">
        <v>1.08E-3</v>
      </c>
      <c r="R239" s="208">
        <f t="shared" si="47"/>
        <v>2.0088000000000002E-2</v>
      </c>
      <c r="S239" s="208">
        <v>0</v>
      </c>
      <c r="T239" s="209">
        <f t="shared" si="48"/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210" t="s">
        <v>251</v>
      </c>
      <c r="AT239" s="210" t="s">
        <v>173</v>
      </c>
      <c r="AU239" s="210" t="s">
        <v>86</v>
      </c>
      <c r="AY239" s="14" t="s">
        <v>169</v>
      </c>
      <c r="BE239" s="211">
        <f t="shared" si="49"/>
        <v>0</v>
      </c>
      <c r="BF239" s="211">
        <f t="shared" si="50"/>
        <v>0</v>
      </c>
      <c r="BG239" s="211">
        <f t="shared" si="51"/>
        <v>0</v>
      </c>
      <c r="BH239" s="211">
        <f t="shared" si="52"/>
        <v>0</v>
      </c>
      <c r="BI239" s="211">
        <f t="shared" si="53"/>
        <v>0</v>
      </c>
      <c r="BJ239" s="14" t="s">
        <v>84</v>
      </c>
      <c r="BK239" s="211">
        <f t="shared" si="54"/>
        <v>0</v>
      </c>
      <c r="BL239" s="14" t="s">
        <v>251</v>
      </c>
      <c r="BM239" s="210" t="s">
        <v>2643</v>
      </c>
    </row>
    <row r="240" spans="1:65" s="2" customFormat="1" ht="21.75" customHeight="1">
      <c r="A240" s="31"/>
      <c r="B240" s="32"/>
      <c r="C240" s="198" t="s">
        <v>202</v>
      </c>
      <c r="D240" s="198" t="s">
        <v>173</v>
      </c>
      <c r="E240" s="199" t="s">
        <v>2644</v>
      </c>
      <c r="F240" s="200" t="s">
        <v>2645</v>
      </c>
      <c r="G240" s="201" t="s">
        <v>176</v>
      </c>
      <c r="H240" s="202">
        <v>275</v>
      </c>
      <c r="I240" s="203"/>
      <c r="J240" s="204">
        <f t="shared" si="45"/>
        <v>0</v>
      </c>
      <c r="K240" s="205"/>
      <c r="L240" s="36"/>
      <c r="M240" s="206" t="s">
        <v>1</v>
      </c>
      <c r="N240" s="207" t="s">
        <v>41</v>
      </c>
      <c r="O240" s="68"/>
      <c r="P240" s="208">
        <f t="shared" si="46"/>
        <v>0</v>
      </c>
      <c r="Q240" s="208">
        <v>2E-3</v>
      </c>
      <c r="R240" s="208">
        <f t="shared" si="47"/>
        <v>0.55000000000000004</v>
      </c>
      <c r="S240" s="208">
        <v>0</v>
      </c>
      <c r="T240" s="209">
        <f t="shared" si="48"/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210" t="s">
        <v>251</v>
      </c>
      <c r="AT240" s="210" t="s">
        <v>173</v>
      </c>
      <c r="AU240" s="210" t="s">
        <v>86</v>
      </c>
      <c r="AY240" s="14" t="s">
        <v>169</v>
      </c>
      <c r="BE240" s="211">
        <f t="shared" si="49"/>
        <v>0</v>
      </c>
      <c r="BF240" s="211">
        <f t="shared" si="50"/>
        <v>0</v>
      </c>
      <c r="BG240" s="211">
        <f t="shared" si="51"/>
        <v>0</v>
      </c>
      <c r="BH240" s="211">
        <f t="shared" si="52"/>
        <v>0</v>
      </c>
      <c r="BI240" s="211">
        <f t="shared" si="53"/>
        <v>0</v>
      </c>
      <c r="BJ240" s="14" t="s">
        <v>84</v>
      </c>
      <c r="BK240" s="211">
        <f t="shared" si="54"/>
        <v>0</v>
      </c>
      <c r="BL240" s="14" t="s">
        <v>251</v>
      </c>
      <c r="BM240" s="210" t="s">
        <v>2646</v>
      </c>
    </row>
    <row r="241" spans="1:65" s="2" customFormat="1" ht="21.75" customHeight="1">
      <c r="A241" s="31"/>
      <c r="B241" s="32"/>
      <c r="C241" s="198" t="s">
        <v>444</v>
      </c>
      <c r="D241" s="198" t="s">
        <v>173</v>
      </c>
      <c r="E241" s="199" t="s">
        <v>2647</v>
      </c>
      <c r="F241" s="200" t="s">
        <v>2648</v>
      </c>
      <c r="G241" s="201" t="s">
        <v>176</v>
      </c>
      <c r="H241" s="202">
        <v>81</v>
      </c>
      <c r="I241" s="203"/>
      <c r="J241" s="204">
        <f t="shared" si="45"/>
        <v>0</v>
      </c>
      <c r="K241" s="205"/>
      <c r="L241" s="36"/>
      <c r="M241" s="206" t="s">
        <v>1</v>
      </c>
      <c r="N241" s="207" t="s">
        <v>41</v>
      </c>
      <c r="O241" s="68"/>
      <c r="P241" s="208">
        <f t="shared" si="46"/>
        <v>0</v>
      </c>
      <c r="Q241" s="208">
        <v>2E-3</v>
      </c>
      <c r="R241" s="208">
        <f t="shared" si="47"/>
        <v>0.16200000000000001</v>
      </c>
      <c r="S241" s="208">
        <v>0</v>
      </c>
      <c r="T241" s="209">
        <f t="shared" si="48"/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210" t="s">
        <v>251</v>
      </c>
      <c r="AT241" s="210" t="s">
        <v>173</v>
      </c>
      <c r="AU241" s="210" t="s">
        <v>86</v>
      </c>
      <c r="AY241" s="14" t="s">
        <v>169</v>
      </c>
      <c r="BE241" s="211">
        <f t="shared" si="49"/>
        <v>0</v>
      </c>
      <c r="BF241" s="211">
        <f t="shared" si="50"/>
        <v>0</v>
      </c>
      <c r="BG241" s="211">
        <f t="shared" si="51"/>
        <v>0</v>
      </c>
      <c r="BH241" s="211">
        <f t="shared" si="52"/>
        <v>0</v>
      </c>
      <c r="BI241" s="211">
        <f t="shared" si="53"/>
        <v>0</v>
      </c>
      <c r="BJ241" s="14" t="s">
        <v>84</v>
      </c>
      <c r="BK241" s="211">
        <f t="shared" si="54"/>
        <v>0</v>
      </c>
      <c r="BL241" s="14" t="s">
        <v>251</v>
      </c>
      <c r="BM241" s="210" t="s">
        <v>2649</v>
      </c>
    </row>
    <row r="242" spans="1:65" s="2" customFormat="1" ht="21.75" customHeight="1">
      <c r="A242" s="31"/>
      <c r="B242" s="32"/>
      <c r="C242" s="198" t="s">
        <v>540</v>
      </c>
      <c r="D242" s="198" t="s">
        <v>173</v>
      </c>
      <c r="E242" s="199" t="s">
        <v>2650</v>
      </c>
      <c r="F242" s="200" t="s">
        <v>2651</v>
      </c>
      <c r="G242" s="201" t="s">
        <v>275</v>
      </c>
      <c r="H242" s="202">
        <v>81</v>
      </c>
      <c r="I242" s="203"/>
      <c r="J242" s="204">
        <f t="shared" si="45"/>
        <v>0</v>
      </c>
      <c r="K242" s="205"/>
      <c r="L242" s="36"/>
      <c r="M242" s="206" t="s">
        <v>1</v>
      </c>
      <c r="N242" s="207" t="s">
        <v>41</v>
      </c>
      <c r="O242" s="68"/>
      <c r="P242" s="208">
        <f t="shared" si="46"/>
        <v>0</v>
      </c>
      <c r="Q242" s="208">
        <v>2E-3</v>
      </c>
      <c r="R242" s="208">
        <f t="shared" si="47"/>
        <v>0.16200000000000001</v>
      </c>
      <c r="S242" s="208">
        <v>0</v>
      </c>
      <c r="T242" s="209">
        <f t="shared" si="48"/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210" t="s">
        <v>251</v>
      </c>
      <c r="AT242" s="210" t="s">
        <v>173</v>
      </c>
      <c r="AU242" s="210" t="s">
        <v>86</v>
      </c>
      <c r="AY242" s="14" t="s">
        <v>169</v>
      </c>
      <c r="BE242" s="211">
        <f t="shared" si="49"/>
        <v>0</v>
      </c>
      <c r="BF242" s="211">
        <f t="shared" si="50"/>
        <v>0</v>
      </c>
      <c r="BG242" s="211">
        <f t="shared" si="51"/>
        <v>0</v>
      </c>
      <c r="BH242" s="211">
        <f t="shared" si="52"/>
        <v>0</v>
      </c>
      <c r="BI242" s="211">
        <f t="shared" si="53"/>
        <v>0</v>
      </c>
      <c r="BJ242" s="14" t="s">
        <v>84</v>
      </c>
      <c r="BK242" s="211">
        <f t="shared" si="54"/>
        <v>0</v>
      </c>
      <c r="BL242" s="14" t="s">
        <v>251</v>
      </c>
      <c r="BM242" s="210" t="s">
        <v>2652</v>
      </c>
    </row>
    <row r="243" spans="1:65" s="2" customFormat="1" ht="21.75" customHeight="1">
      <c r="A243" s="31"/>
      <c r="B243" s="32"/>
      <c r="C243" s="198" t="s">
        <v>512</v>
      </c>
      <c r="D243" s="198" t="s">
        <v>173</v>
      </c>
      <c r="E243" s="199" t="s">
        <v>2653</v>
      </c>
      <c r="F243" s="200" t="s">
        <v>2654</v>
      </c>
      <c r="G243" s="201" t="s">
        <v>275</v>
      </c>
      <c r="H243" s="202">
        <v>77.400000000000006</v>
      </c>
      <c r="I243" s="203"/>
      <c r="J243" s="204">
        <f t="shared" si="45"/>
        <v>0</v>
      </c>
      <c r="K243" s="205"/>
      <c r="L243" s="36"/>
      <c r="M243" s="206" t="s">
        <v>1</v>
      </c>
      <c r="N243" s="207" t="s">
        <v>41</v>
      </c>
      <c r="O243" s="68"/>
      <c r="P243" s="208">
        <f t="shared" si="46"/>
        <v>0</v>
      </c>
      <c r="Q243" s="208">
        <v>2E-3</v>
      </c>
      <c r="R243" s="208">
        <f t="shared" si="47"/>
        <v>0.15480000000000002</v>
      </c>
      <c r="S243" s="208">
        <v>0</v>
      </c>
      <c r="T243" s="209">
        <f t="shared" si="48"/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210" t="s">
        <v>251</v>
      </c>
      <c r="AT243" s="210" t="s">
        <v>173</v>
      </c>
      <c r="AU243" s="210" t="s">
        <v>86</v>
      </c>
      <c r="AY243" s="14" t="s">
        <v>169</v>
      </c>
      <c r="BE243" s="211">
        <f t="shared" si="49"/>
        <v>0</v>
      </c>
      <c r="BF243" s="211">
        <f t="shared" si="50"/>
        <v>0</v>
      </c>
      <c r="BG243" s="211">
        <f t="shared" si="51"/>
        <v>0</v>
      </c>
      <c r="BH243" s="211">
        <f t="shared" si="52"/>
        <v>0</v>
      </c>
      <c r="BI243" s="211">
        <f t="shared" si="53"/>
        <v>0</v>
      </c>
      <c r="BJ243" s="14" t="s">
        <v>84</v>
      </c>
      <c r="BK243" s="211">
        <f t="shared" si="54"/>
        <v>0</v>
      </c>
      <c r="BL243" s="14" t="s">
        <v>251</v>
      </c>
      <c r="BM243" s="210" t="s">
        <v>2655</v>
      </c>
    </row>
    <row r="244" spans="1:65" s="2" customFormat="1" ht="21.75" customHeight="1">
      <c r="A244" s="31"/>
      <c r="B244" s="32"/>
      <c r="C244" s="198" t="s">
        <v>183</v>
      </c>
      <c r="D244" s="198" t="s">
        <v>173</v>
      </c>
      <c r="E244" s="199" t="s">
        <v>2656</v>
      </c>
      <c r="F244" s="200" t="s">
        <v>2657</v>
      </c>
      <c r="G244" s="201" t="s">
        <v>275</v>
      </c>
      <c r="H244" s="202">
        <v>12.8</v>
      </c>
      <c r="I244" s="203"/>
      <c r="J244" s="204">
        <f t="shared" si="45"/>
        <v>0</v>
      </c>
      <c r="K244" s="205"/>
      <c r="L244" s="36"/>
      <c r="M244" s="206" t="s">
        <v>1</v>
      </c>
      <c r="N244" s="207" t="s">
        <v>41</v>
      </c>
      <c r="O244" s="68"/>
      <c r="P244" s="208">
        <f t="shared" si="46"/>
        <v>0</v>
      </c>
      <c r="Q244" s="208">
        <v>9.1E-4</v>
      </c>
      <c r="R244" s="208">
        <f t="shared" si="47"/>
        <v>1.1648E-2</v>
      </c>
      <c r="S244" s="208">
        <v>0</v>
      </c>
      <c r="T244" s="209">
        <f t="shared" si="48"/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210" t="s">
        <v>251</v>
      </c>
      <c r="AT244" s="210" t="s">
        <v>173</v>
      </c>
      <c r="AU244" s="210" t="s">
        <v>86</v>
      </c>
      <c r="AY244" s="14" t="s">
        <v>169</v>
      </c>
      <c r="BE244" s="211">
        <f t="shared" si="49"/>
        <v>0</v>
      </c>
      <c r="BF244" s="211">
        <f t="shared" si="50"/>
        <v>0</v>
      </c>
      <c r="BG244" s="211">
        <f t="shared" si="51"/>
        <v>0</v>
      </c>
      <c r="BH244" s="211">
        <f t="shared" si="52"/>
        <v>0</v>
      </c>
      <c r="BI244" s="211">
        <f t="shared" si="53"/>
        <v>0</v>
      </c>
      <c r="BJ244" s="14" t="s">
        <v>84</v>
      </c>
      <c r="BK244" s="211">
        <f t="shared" si="54"/>
        <v>0</v>
      </c>
      <c r="BL244" s="14" t="s">
        <v>251</v>
      </c>
      <c r="BM244" s="210" t="s">
        <v>2658</v>
      </c>
    </row>
    <row r="245" spans="1:65" s="2" customFormat="1" ht="33" customHeight="1">
      <c r="A245" s="31"/>
      <c r="B245" s="32"/>
      <c r="C245" s="198" t="s">
        <v>172</v>
      </c>
      <c r="D245" s="198" t="s">
        <v>173</v>
      </c>
      <c r="E245" s="199" t="s">
        <v>2659</v>
      </c>
      <c r="F245" s="200" t="s">
        <v>2660</v>
      </c>
      <c r="G245" s="201" t="s">
        <v>275</v>
      </c>
      <c r="H245" s="202">
        <v>79</v>
      </c>
      <c r="I245" s="203"/>
      <c r="J245" s="204">
        <f t="shared" si="45"/>
        <v>0</v>
      </c>
      <c r="K245" s="205"/>
      <c r="L245" s="36"/>
      <c r="M245" s="206" t="s">
        <v>1</v>
      </c>
      <c r="N245" s="207" t="s">
        <v>41</v>
      </c>
      <c r="O245" s="68"/>
      <c r="P245" s="208">
        <f t="shared" si="46"/>
        <v>0</v>
      </c>
      <c r="Q245" s="208">
        <v>4.28E-3</v>
      </c>
      <c r="R245" s="208">
        <f t="shared" si="47"/>
        <v>0.33811999999999998</v>
      </c>
      <c r="S245" s="208">
        <v>0</v>
      </c>
      <c r="T245" s="209">
        <f t="shared" si="48"/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210" t="s">
        <v>251</v>
      </c>
      <c r="AT245" s="210" t="s">
        <v>173</v>
      </c>
      <c r="AU245" s="210" t="s">
        <v>86</v>
      </c>
      <c r="AY245" s="14" t="s">
        <v>169</v>
      </c>
      <c r="BE245" s="211">
        <f t="shared" si="49"/>
        <v>0</v>
      </c>
      <c r="BF245" s="211">
        <f t="shared" si="50"/>
        <v>0</v>
      </c>
      <c r="BG245" s="211">
        <f t="shared" si="51"/>
        <v>0</v>
      </c>
      <c r="BH245" s="211">
        <f t="shared" si="52"/>
        <v>0</v>
      </c>
      <c r="BI245" s="211">
        <f t="shared" si="53"/>
        <v>0</v>
      </c>
      <c r="BJ245" s="14" t="s">
        <v>84</v>
      </c>
      <c r="BK245" s="211">
        <f t="shared" si="54"/>
        <v>0</v>
      </c>
      <c r="BL245" s="14" t="s">
        <v>251</v>
      </c>
      <c r="BM245" s="210" t="s">
        <v>2661</v>
      </c>
    </row>
    <row r="246" spans="1:65" s="2" customFormat="1" ht="33" customHeight="1">
      <c r="A246" s="31"/>
      <c r="B246" s="32"/>
      <c r="C246" s="198" t="s">
        <v>179</v>
      </c>
      <c r="D246" s="198" t="s">
        <v>173</v>
      </c>
      <c r="E246" s="199" t="s">
        <v>2662</v>
      </c>
      <c r="F246" s="200" t="s">
        <v>2663</v>
      </c>
      <c r="G246" s="201" t="s">
        <v>280</v>
      </c>
      <c r="H246" s="202">
        <v>20</v>
      </c>
      <c r="I246" s="203"/>
      <c r="J246" s="204">
        <f t="shared" si="45"/>
        <v>0</v>
      </c>
      <c r="K246" s="205"/>
      <c r="L246" s="36"/>
      <c r="M246" s="206" t="s">
        <v>1</v>
      </c>
      <c r="N246" s="207" t="s">
        <v>41</v>
      </c>
      <c r="O246" s="68"/>
      <c r="P246" s="208">
        <f t="shared" si="46"/>
        <v>0</v>
      </c>
      <c r="Q246" s="208">
        <v>9.0000000000000006E-5</v>
      </c>
      <c r="R246" s="208">
        <f t="shared" si="47"/>
        <v>1.8000000000000002E-3</v>
      </c>
      <c r="S246" s="208">
        <v>0</v>
      </c>
      <c r="T246" s="209">
        <f t="shared" si="48"/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210" t="s">
        <v>251</v>
      </c>
      <c r="AT246" s="210" t="s">
        <v>173</v>
      </c>
      <c r="AU246" s="210" t="s">
        <v>86</v>
      </c>
      <c r="AY246" s="14" t="s">
        <v>169</v>
      </c>
      <c r="BE246" s="211">
        <f t="shared" si="49"/>
        <v>0</v>
      </c>
      <c r="BF246" s="211">
        <f t="shared" si="50"/>
        <v>0</v>
      </c>
      <c r="BG246" s="211">
        <f t="shared" si="51"/>
        <v>0</v>
      </c>
      <c r="BH246" s="211">
        <f t="shared" si="52"/>
        <v>0</v>
      </c>
      <c r="BI246" s="211">
        <f t="shared" si="53"/>
        <v>0</v>
      </c>
      <c r="BJ246" s="14" t="s">
        <v>84</v>
      </c>
      <c r="BK246" s="211">
        <f t="shared" si="54"/>
        <v>0</v>
      </c>
      <c r="BL246" s="14" t="s">
        <v>251</v>
      </c>
      <c r="BM246" s="210" t="s">
        <v>2664</v>
      </c>
    </row>
    <row r="247" spans="1:65" s="2" customFormat="1" ht="21.75" customHeight="1">
      <c r="A247" s="31"/>
      <c r="B247" s="32"/>
      <c r="C247" s="198" t="s">
        <v>187</v>
      </c>
      <c r="D247" s="198" t="s">
        <v>173</v>
      </c>
      <c r="E247" s="199" t="s">
        <v>2665</v>
      </c>
      <c r="F247" s="200" t="s">
        <v>2666</v>
      </c>
      <c r="G247" s="201" t="s">
        <v>275</v>
      </c>
      <c r="H247" s="202">
        <v>98.4</v>
      </c>
      <c r="I247" s="203"/>
      <c r="J247" s="204">
        <f t="shared" si="45"/>
        <v>0</v>
      </c>
      <c r="K247" s="205"/>
      <c r="L247" s="36"/>
      <c r="M247" s="206" t="s">
        <v>1</v>
      </c>
      <c r="N247" s="207" t="s">
        <v>41</v>
      </c>
      <c r="O247" s="68"/>
      <c r="P247" s="208">
        <f t="shared" si="46"/>
        <v>0</v>
      </c>
      <c r="Q247" s="208">
        <v>1.08E-3</v>
      </c>
      <c r="R247" s="208">
        <f t="shared" si="47"/>
        <v>0.10627200000000001</v>
      </c>
      <c r="S247" s="208">
        <v>0</v>
      </c>
      <c r="T247" s="209">
        <f t="shared" si="48"/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210" t="s">
        <v>251</v>
      </c>
      <c r="AT247" s="210" t="s">
        <v>173</v>
      </c>
      <c r="AU247" s="210" t="s">
        <v>86</v>
      </c>
      <c r="AY247" s="14" t="s">
        <v>169</v>
      </c>
      <c r="BE247" s="211">
        <f t="shared" si="49"/>
        <v>0</v>
      </c>
      <c r="BF247" s="211">
        <f t="shared" si="50"/>
        <v>0</v>
      </c>
      <c r="BG247" s="211">
        <f t="shared" si="51"/>
        <v>0</v>
      </c>
      <c r="BH247" s="211">
        <f t="shared" si="52"/>
        <v>0</v>
      </c>
      <c r="BI247" s="211">
        <f t="shared" si="53"/>
        <v>0</v>
      </c>
      <c r="BJ247" s="14" t="s">
        <v>84</v>
      </c>
      <c r="BK247" s="211">
        <f t="shared" si="54"/>
        <v>0</v>
      </c>
      <c r="BL247" s="14" t="s">
        <v>251</v>
      </c>
      <c r="BM247" s="210" t="s">
        <v>2667</v>
      </c>
    </row>
    <row r="248" spans="1:65" s="2" customFormat="1" ht="21.75" customHeight="1">
      <c r="A248" s="31"/>
      <c r="B248" s="32"/>
      <c r="C248" s="198" t="s">
        <v>1792</v>
      </c>
      <c r="D248" s="198" t="s">
        <v>173</v>
      </c>
      <c r="E248" s="199" t="s">
        <v>2668</v>
      </c>
      <c r="F248" s="200" t="s">
        <v>2669</v>
      </c>
      <c r="G248" s="201" t="s">
        <v>220</v>
      </c>
      <c r="H248" s="202">
        <v>3.7109999999999999</v>
      </c>
      <c r="I248" s="203"/>
      <c r="J248" s="204">
        <f t="shared" si="45"/>
        <v>0</v>
      </c>
      <c r="K248" s="205"/>
      <c r="L248" s="36"/>
      <c r="M248" s="206" t="s">
        <v>1</v>
      </c>
      <c r="N248" s="207" t="s">
        <v>41</v>
      </c>
      <c r="O248" s="68"/>
      <c r="P248" s="208">
        <f t="shared" si="46"/>
        <v>0</v>
      </c>
      <c r="Q248" s="208">
        <v>0</v>
      </c>
      <c r="R248" s="208">
        <f t="shared" si="47"/>
        <v>0</v>
      </c>
      <c r="S248" s="208">
        <v>0</v>
      </c>
      <c r="T248" s="209">
        <f t="shared" si="48"/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210" t="s">
        <v>251</v>
      </c>
      <c r="AT248" s="210" t="s">
        <v>173</v>
      </c>
      <c r="AU248" s="210" t="s">
        <v>86</v>
      </c>
      <c r="AY248" s="14" t="s">
        <v>169</v>
      </c>
      <c r="BE248" s="211">
        <f t="shared" si="49"/>
        <v>0</v>
      </c>
      <c r="BF248" s="211">
        <f t="shared" si="50"/>
        <v>0</v>
      </c>
      <c r="BG248" s="211">
        <f t="shared" si="51"/>
        <v>0</v>
      </c>
      <c r="BH248" s="211">
        <f t="shared" si="52"/>
        <v>0</v>
      </c>
      <c r="BI248" s="211">
        <f t="shared" si="53"/>
        <v>0</v>
      </c>
      <c r="BJ248" s="14" t="s">
        <v>84</v>
      </c>
      <c r="BK248" s="211">
        <f t="shared" si="54"/>
        <v>0</v>
      </c>
      <c r="BL248" s="14" t="s">
        <v>251</v>
      </c>
      <c r="BM248" s="210" t="s">
        <v>2670</v>
      </c>
    </row>
    <row r="249" spans="1:65" s="12" customFormat="1" ht="22.9" customHeight="1">
      <c r="B249" s="182"/>
      <c r="C249" s="183"/>
      <c r="D249" s="184" t="s">
        <v>75</v>
      </c>
      <c r="E249" s="196" t="s">
        <v>2320</v>
      </c>
      <c r="F249" s="196" t="s">
        <v>2321</v>
      </c>
      <c r="G249" s="183"/>
      <c r="H249" s="183"/>
      <c r="I249" s="186"/>
      <c r="J249" s="197">
        <f>BK249</f>
        <v>0</v>
      </c>
      <c r="K249" s="183"/>
      <c r="L249" s="188"/>
      <c r="M249" s="189"/>
      <c r="N249" s="190"/>
      <c r="O249" s="190"/>
      <c r="P249" s="191">
        <f>SUM(P250:P252)</f>
        <v>0</v>
      </c>
      <c r="Q249" s="190"/>
      <c r="R249" s="191">
        <f>SUM(R250:R252)</f>
        <v>0.11545599999999999</v>
      </c>
      <c r="S249" s="190"/>
      <c r="T249" s="192">
        <f>SUM(T250:T252)</f>
        <v>0</v>
      </c>
      <c r="AR249" s="193" t="s">
        <v>86</v>
      </c>
      <c r="AT249" s="194" t="s">
        <v>75</v>
      </c>
      <c r="AU249" s="194" t="s">
        <v>84</v>
      </c>
      <c r="AY249" s="193" t="s">
        <v>169</v>
      </c>
      <c r="BK249" s="195">
        <f>SUM(BK250:BK252)</f>
        <v>0</v>
      </c>
    </row>
    <row r="250" spans="1:65" s="2" customFormat="1" ht="33" customHeight="1">
      <c r="A250" s="31"/>
      <c r="B250" s="32"/>
      <c r="C250" s="198" t="s">
        <v>962</v>
      </c>
      <c r="D250" s="198" t="s">
        <v>173</v>
      </c>
      <c r="E250" s="199" t="s">
        <v>2322</v>
      </c>
      <c r="F250" s="200" t="s">
        <v>2323</v>
      </c>
      <c r="G250" s="201" t="s">
        <v>176</v>
      </c>
      <c r="H250" s="202">
        <v>704</v>
      </c>
      <c r="I250" s="203"/>
      <c r="J250" s="204">
        <f>ROUND(I250*H250,2)</f>
        <v>0</v>
      </c>
      <c r="K250" s="205"/>
      <c r="L250" s="36"/>
      <c r="M250" s="206" t="s">
        <v>1</v>
      </c>
      <c r="N250" s="207" t="s">
        <v>41</v>
      </c>
      <c r="O250" s="68"/>
      <c r="P250" s="208">
        <f>O250*H250</f>
        <v>0</v>
      </c>
      <c r="Q250" s="208">
        <v>1.0000000000000001E-5</v>
      </c>
      <c r="R250" s="208">
        <f>Q250*H250</f>
        <v>7.0400000000000003E-3</v>
      </c>
      <c r="S250" s="208">
        <v>0</v>
      </c>
      <c r="T250" s="209">
        <f>S250*H250</f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210" t="s">
        <v>251</v>
      </c>
      <c r="AT250" s="210" t="s">
        <v>173</v>
      </c>
      <c r="AU250" s="210" t="s">
        <v>86</v>
      </c>
      <c r="AY250" s="14" t="s">
        <v>169</v>
      </c>
      <c r="BE250" s="211">
        <f>IF(N250="základní",J250,0)</f>
        <v>0</v>
      </c>
      <c r="BF250" s="211">
        <f>IF(N250="snížená",J250,0)</f>
        <v>0</v>
      </c>
      <c r="BG250" s="211">
        <f>IF(N250="zákl. přenesená",J250,0)</f>
        <v>0</v>
      </c>
      <c r="BH250" s="211">
        <f>IF(N250="sníž. přenesená",J250,0)</f>
        <v>0</v>
      </c>
      <c r="BI250" s="211">
        <f>IF(N250="nulová",J250,0)</f>
        <v>0</v>
      </c>
      <c r="BJ250" s="14" t="s">
        <v>84</v>
      </c>
      <c r="BK250" s="211">
        <f>ROUND(I250*H250,2)</f>
        <v>0</v>
      </c>
      <c r="BL250" s="14" t="s">
        <v>251</v>
      </c>
      <c r="BM250" s="210" t="s">
        <v>2671</v>
      </c>
    </row>
    <row r="251" spans="1:65" s="2" customFormat="1" ht="21.75" customHeight="1">
      <c r="A251" s="31"/>
      <c r="B251" s="32"/>
      <c r="C251" s="217" t="s">
        <v>404</v>
      </c>
      <c r="D251" s="217" t="s">
        <v>922</v>
      </c>
      <c r="E251" s="218" t="s">
        <v>2672</v>
      </c>
      <c r="F251" s="219" t="s">
        <v>2673</v>
      </c>
      <c r="G251" s="220" t="s">
        <v>176</v>
      </c>
      <c r="H251" s="221">
        <v>774.4</v>
      </c>
      <c r="I251" s="222"/>
      <c r="J251" s="223">
        <f>ROUND(I251*H251,2)</f>
        <v>0</v>
      </c>
      <c r="K251" s="224"/>
      <c r="L251" s="225"/>
      <c r="M251" s="226" t="s">
        <v>1</v>
      </c>
      <c r="N251" s="227" t="s">
        <v>41</v>
      </c>
      <c r="O251" s="68"/>
      <c r="P251" s="208">
        <f>O251*H251</f>
        <v>0</v>
      </c>
      <c r="Q251" s="208">
        <v>1.3999999999999999E-4</v>
      </c>
      <c r="R251" s="208">
        <f>Q251*H251</f>
        <v>0.10841599999999998</v>
      </c>
      <c r="S251" s="208">
        <v>0</v>
      </c>
      <c r="T251" s="209">
        <f>S251*H251</f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210" t="s">
        <v>259</v>
      </c>
      <c r="AT251" s="210" t="s">
        <v>922</v>
      </c>
      <c r="AU251" s="210" t="s">
        <v>86</v>
      </c>
      <c r="AY251" s="14" t="s">
        <v>169</v>
      </c>
      <c r="BE251" s="211">
        <f>IF(N251="základní",J251,0)</f>
        <v>0</v>
      </c>
      <c r="BF251" s="211">
        <f>IF(N251="snížená",J251,0)</f>
        <v>0</v>
      </c>
      <c r="BG251" s="211">
        <f>IF(N251="zákl. přenesená",J251,0)</f>
        <v>0</v>
      </c>
      <c r="BH251" s="211">
        <f>IF(N251="sníž. přenesená",J251,0)</f>
        <v>0</v>
      </c>
      <c r="BI251" s="211">
        <f>IF(N251="nulová",J251,0)</f>
        <v>0</v>
      </c>
      <c r="BJ251" s="14" t="s">
        <v>84</v>
      </c>
      <c r="BK251" s="211">
        <f>ROUND(I251*H251,2)</f>
        <v>0</v>
      </c>
      <c r="BL251" s="14" t="s">
        <v>251</v>
      </c>
      <c r="BM251" s="210" t="s">
        <v>2674</v>
      </c>
    </row>
    <row r="252" spans="1:65" s="2" customFormat="1" ht="21.75" customHeight="1">
      <c r="A252" s="31"/>
      <c r="B252" s="32"/>
      <c r="C252" s="198" t="s">
        <v>1147</v>
      </c>
      <c r="D252" s="198" t="s">
        <v>173</v>
      </c>
      <c r="E252" s="199" t="s">
        <v>2328</v>
      </c>
      <c r="F252" s="200" t="s">
        <v>2329</v>
      </c>
      <c r="G252" s="201" t="s">
        <v>220</v>
      </c>
      <c r="H252" s="202">
        <v>0.115</v>
      </c>
      <c r="I252" s="203"/>
      <c r="J252" s="204">
        <f>ROUND(I252*H252,2)</f>
        <v>0</v>
      </c>
      <c r="K252" s="205"/>
      <c r="L252" s="36"/>
      <c r="M252" s="206" t="s">
        <v>1</v>
      </c>
      <c r="N252" s="207" t="s">
        <v>41</v>
      </c>
      <c r="O252" s="68"/>
      <c r="P252" s="208">
        <f>O252*H252</f>
        <v>0</v>
      </c>
      <c r="Q252" s="208">
        <v>0</v>
      </c>
      <c r="R252" s="208">
        <f>Q252*H252</f>
        <v>0</v>
      </c>
      <c r="S252" s="208">
        <v>0</v>
      </c>
      <c r="T252" s="209">
        <f>S252*H252</f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210" t="s">
        <v>251</v>
      </c>
      <c r="AT252" s="210" t="s">
        <v>173</v>
      </c>
      <c r="AU252" s="210" t="s">
        <v>86</v>
      </c>
      <c r="AY252" s="14" t="s">
        <v>169</v>
      </c>
      <c r="BE252" s="211">
        <f>IF(N252="základní",J252,0)</f>
        <v>0</v>
      </c>
      <c r="BF252" s="211">
        <f>IF(N252="snížená",J252,0)</f>
        <v>0</v>
      </c>
      <c r="BG252" s="211">
        <f>IF(N252="zákl. přenesená",J252,0)</f>
        <v>0</v>
      </c>
      <c r="BH252" s="211">
        <f>IF(N252="sníž. přenesená",J252,0)</f>
        <v>0</v>
      </c>
      <c r="BI252" s="211">
        <f>IF(N252="nulová",J252,0)</f>
        <v>0</v>
      </c>
      <c r="BJ252" s="14" t="s">
        <v>84</v>
      </c>
      <c r="BK252" s="211">
        <f>ROUND(I252*H252,2)</f>
        <v>0</v>
      </c>
      <c r="BL252" s="14" t="s">
        <v>251</v>
      </c>
      <c r="BM252" s="210" t="s">
        <v>2675</v>
      </c>
    </row>
    <row r="253" spans="1:65" s="12" customFormat="1" ht="22.9" customHeight="1">
      <c r="B253" s="182"/>
      <c r="C253" s="183"/>
      <c r="D253" s="184" t="s">
        <v>75</v>
      </c>
      <c r="E253" s="196" t="s">
        <v>305</v>
      </c>
      <c r="F253" s="196" t="s">
        <v>306</v>
      </c>
      <c r="G253" s="183"/>
      <c r="H253" s="183"/>
      <c r="I253" s="186"/>
      <c r="J253" s="197">
        <f>BK253</f>
        <v>0</v>
      </c>
      <c r="K253" s="183"/>
      <c r="L253" s="188"/>
      <c r="M253" s="189"/>
      <c r="N253" s="190"/>
      <c r="O253" s="190"/>
      <c r="P253" s="191">
        <f>SUM(P254:P257)</f>
        <v>0</v>
      </c>
      <c r="Q253" s="190"/>
      <c r="R253" s="191">
        <f>SUM(R254:R257)</f>
        <v>1.4278</v>
      </c>
      <c r="S253" s="190"/>
      <c r="T253" s="192">
        <f>SUM(T254:T257)</f>
        <v>0</v>
      </c>
      <c r="AR253" s="193" t="s">
        <v>86</v>
      </c>
      <c r="AT253" s="194" t="s">
        <v>75</v>
      </c>
      <c r="AU253" s="194" t="s">
        <v>84</v>
      </c>
      <c r="AY253" s="193" t="s">
        <v>169</v>
      </c>
      <c r="BK253" s="195">
        <f>SUM(BK254:BK257)</f>
        <v>0</v>
      </c>
    </row>
    <row r="254" spans="1:65" s="2" customFormat="1" ht="16.5" customHeight="1">
      <c r="A254" s="31"/>
      <c r="B254" s="32"/>
      <c r="C254" s="198" t="s">
        <v>230</v>
      </c>
      <c r="D254" s="198" t="s">
        <v>173</v>
      </c>
      <c r="E254" s="199" t="s">
        <v>954</v>
      </c>
      <c r="F254" s="200" t="s">
        <v>2676</v>
      </c>
      <c r="G254" s="201" t="s">
        <v>275</v>
      </c>
      <c r="H254" s="202">
        <v>5.6</v>
      </c>
      <c r="I254" s="203"/>
      <c r="J254" s="204">
        <f>ROUND(I254*H254,2)</f>
        <v>0</v>
      </c>
      <c r="K254" s="205"/>
      <c r="L254" s="36"/>
      <c r="M254" s="206" t="s">
        <v>1</v>
      </c>
      <c r="N254" s="207" t="s">
        <v>41</v>
      </c>
      <c r="O254" s="68"/>
      <c r="P254" s="208">
        <f>O254*H254</f>
        <v>0</v>
      </c>
      <c r="Q254" s="208">
        <v>0</v>
      </c>
      <c r="R254" s="208">
        <f>Q254*H254</f>
        <v>0</v>
      </c>
      <c r="S254" s="208">
        <v>0</v>
      </c>
      <c r="T254" s="209">
        <f>S254*H254</f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210" t="s">
        <v>251</v>
      </c>
      <c r="AT254" s="210" t="s">
        <v>173</v>
      </c>
      <c r="AU254" s="210" t="s">
        <v>86</v>
      </c>
      <c r="AY254" s="14" t="s">
        <v>169</v>
      </c>
      <c r="BE254" s="211">
        <f>IF(N254="základní",J254,0)</f>
        <v>0</v>
      </c>
      <c r="BF254" s="211">
        <f>IF(N254="snížená",J254,0)</f>
        <v>0</v>
      </c>
      <c r="BG254" s="211">
        <f>IF(N254="zákl. přenesená",J254,0)</f>
        <v>0</v>
      </c>
      <c r="BH254" s="211">
        <f>IF(N254="sníž. přenesená",J254,0)</f>
        <v>0</v>
      </c>
      <c r="BI254" s="211">
        <f>IF(N254="nulová",J254,0)</f>
        <v>0</v>
      </c>
      <c r="BJ254" s="14" t="s">
        <v>84</v>
      </c>
      <c r="BK254" s="211">
        <f>ROUND(I254*H254,2)</f>
        <v>0</v>
      </c>
      <c r="BL254" s="14" t="s">
        <v>251</v>
      </c>
      <c r="BM254" s="210" t="s">
        <v>2677</v>
      </c>
    </row>
    <row r="255" spans="1:65" s="2" customFormat="1" ht="21.75" customHeight="1">
      <c r="A255" s="31"/>
      <c r="B255" s="32"/>
      <c r="C255" s="198" t="s">
        <v>491</v>
      </c>
      <c r="D255" s="198" t="s">
        <v>173</v>
      </c>
      <c r="E255" s="199" t="s">
        <v>2678</v>
      </c>
      <c r="F255" s="200" t="s">
        <v>2679</v>
      </c>
      <c r="G255" s="201" t="s">
        <v>735</v>
      </c>
      <c r="H255" s="202">
        <v>1427.8</v>
      </c>
      <c r="I255" s="203"/>
      <c r="J255" s="204">
        <f>ROUND(I255*H255,2)</f>
        <v>0</v>
      </c>
      <c r="K255" s="205"/>
      <c r="L255" s="36"/>
      <c r="M255" s="206" t="s">
        <v>1</v>
      </c>
      <c r="N255" s="207" t="s">
        <v>41</v>
      </c>
      <c r="O255" s="68"/>
      <c r="P255" s="208">
        <f>O255*H255</f>
        <v>0</v>
      </c>
      <c r="Q255" s="208">
        <v>1E-3</v>
      </c>
      <c r="R255" s="208">
        <f>Q255*H255</f>
        <v>1.4278</v>
      </c>
      <c r="S255" s="208">
        <v>0</v>
      </c>
      <c r="T255" s="209">
        <f>S255*H255</f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210" t="s">
        <v>251</v>
      </c>
      <c r="AT255" s="210" t="s">
        <v>173</v>
      </c>
      <c r="AU255" s="210" t="s">
        <v>86</v>
      </c>
      <c r="AY255" s="14" t="s">
        <v>169</v>
      </c>
      <c r="BE255" s="211">
        <f>IF(N255="základní",J255,0)</f>
        <v>0</v>
      </c>
      <c r="BF255" s="211">
        <f>IF(N255="snížená",J255,0)</f>
        <v>0</v>
      </c>
      <c r="BG255" s="211">
        <f>IF(N255="zákl. přenesená",J255,0)</f>
        <v>0</v>
      </c>
      <c r="BH255" s="211">
        <f>IF(N255="sníž. přenesená",J255,0)</f>
        <v>0</v>
      </c>
      <c r="BI255" s="211">
        <f>IF(N255="nulová",J255,0)</f>
        <v>0</v>
      </c>
      <c r="BJ255" s="14" t="s">
        <v>84</v>
      </c>
      <c r="BK255" s="211">
        <f>ROUND(I255*H255,2)</f>
        <v>0</v>
      </c>
      <c r="BL255" s="14" t="s">
        <v>251</v>
      </c>
      <c r="BM255" s="210" t="s">
        <v>2680</v>
      </c>
    </row>
    <row r="256" spans="1:65" s="2" customFormat="1" ht="21.75" customHeight="1">
      <c r="A256" s="31"/>
      <c r="B256" s="32"/>
      <c r="C256" s="198" t="s">
        <v>1642</v>
      </c>
      <c r="D256" s="198" t="s">
        <v>173</v>
      </c>
      <c r="E256" s="199" t="s">
        <v>2681</v>
      </c>
      <c r="F256" s="200" t="s">
        <v>2682</v>
      </c>
      <c r="G256" s="201" t="s">
        <v>220</v>
      </c>
      <c r="H256" s="202">
        <v>1.4279999999999999</v>
      </c>
      <c r="I256" s="203"/>
      <c r="J256" s="204">
        <f>ROUND(I256*H256,2)</f>
        <v>0</v>
      </c>
      <c r="K256" s="205"/>
      <c r="L256" s="36"/>
      <c r="M256" s="206" t="s">
        <v>1</v>
      </c>
      <c r="N256" s="207" t="s">
        <v>41</v>
      </c>
      <c r="O256" s="68"/>
      <c r="P256" s="208">
        <f>O256*H256</f>
        <v>0</v>
      </c>
      <c r="Q256" s="208">
        <v>0</v>
      </c>
      <c r="R256" s="208">
        <f>Q256*H256</f>
        <v>0</v>
      </c>
      <c r="S256" s="208">
        <v>0</v>
      </c>
      <c r="T256" s="209">
        <f>S256*H256</f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210" t="s">
        <v>251</v>
      </c>
      <c r="AT256" s="210" t="s">
        <v>173</v>
      </c>
      <c r="AU256" s="210" t="s">
        <v>86</v>
      </c>
      <c r="AY256" s="14" t="s">
        <v>169</v>
      </c>
      <c r="BE256" s="211">
        <f>IF(N256="základní",J256,0)</f>
        <v>0</v>
      </c>
      <c r="BF256" s="211">
        <f>IF(N256="snížená",J256,0)</f>
        <v>0</v>
      </c>
      <c r="BG256" s="211">
        <f>IF(N256="zákl. přenesená",J256,0)</f>
        <v>0</v>
      </c>
      <c r="BH256" s="211">
        <f>IF(N256="sníž. přenesená",J256,0)</f>
        <v>0</v>
      </c>
      <c r="BI256" s="211">
        <f>IF(N256="nulová",J256,0)</f>
        <v>0</v>
      </c>
      <c r="BJ256" s="14" t="s">
        <v>84</v>
      </c>
      <c r="BK256" s="211">
        <f>ROUND(I256*H256,2)</f>
        <v>0</v>
      </c>
      <c r="BL256" s="14" t="s">
        <v>251</v>
      </c>
      <c r="BM256" s="210" t="s">
        <v>2683</v>
      </c>
    </row>
    <row r="257" spans="1:65" s="2" customFormat="1" ht="21.75" customHeight="1">
      <c r="A257" s="31"/>
      <c r="B257" s="32"/>
      <c r="C257" s="198" t="s">
        <v>1764</v>
      </c>
      <c r="D257" s="198" t="s">
        <v>173</v>
      </c>
      <c r="E257" s="199" t="s">
        <v>2684</v>
      </c>
      <c r="F257" s="200" t="s">
        <v>2685</v>
      </c>
      <c r="G257" s="201" t="s">
        <v>220</v>
      </c>
      <c r="H257" s="202">
        <v>1.4279999999999999</v>
      </c>
      <c r="I257" s="203"/>
      <c r="J257" s="204">
        <f>ROUND(I257*H257,2)</f>
        <v>0</v>
      </c>
      <c r="K257" s="205"/>
      <c r="L257" s="36"/>
      <c r="M257" s="212" t="s">
        <v>1</v>
      </c>
      <c r="N257" s="213" t="s">
        <v>41</v>
      </c>
      <c r="O257" s="214"/>
      <c r="P257" s="215">
        <f>O257*H257</f>
        <v>0</v>
      </c>
      <c r="Q257" s="215">
        <v>0</v>
      </c>
      <c r="R257" s="215">
        <f>Q257*H257</f>
        <v>0</v>
      </c>
      <c r="S257" s="215">
        <v>0</v>
      </c>
      <c r="T257" s="216">
        <f>S257*H257</f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210" t="s">
        <v>251</v>
      </c>
      <c r="AT257" s="210" t="s">
        <v>173</v>
      </c>
      <c r="AU257" s="210" t="s">
        <v>86</v>
      </c>
      <c r="AY257" s="14" t="s">
        <v>169</v>
      </c>
      <c r="BE257" s="211">
        <f>IF(N257="základní",J257,0)</f>
        <v>0</v>
      </c>
      <c r="BF257" s="211">
        <f>IF(N257="snížená",J257,0)</f>
        <v>0</v>
      </c>
      <c r="BG257" s="211">
        <f>IF(N257="zákl. přenesená",J257,0)</f>
        <v>0</v>
      </c>
      <c r="BH257" s="211">
        <f>IF(N257="sníž. přenesená",J257,0)</f>
        <v>0</v>
      </c>
      <c r="BI257" s="211">
        <f>IF(N257="nulová",J257,0)</f>
        <v>0</v>
      </c>
      <c r="BJ257" s="14" t="s">
        <v>84</v>
      </c>
      <c r="BK257" s="211">
        <f>ROUND(I257*H257,2)</f>
        <v>0</v>
      </c>
      <c r="BL257" s="14" t="s">
        <v>251</v>
      </c>
      <c r="BM257" s="210" t="s">
        <v>2686</v>
      </c>
    </row>
    <row r="258" spans="1:65" s="2" customFormat="1" ht="6.95" customHeight="1">
      <c r="A258" s="31"/>
      <c r="B258" s="51"/>
      <c r="C258" s="52"/>
      <c r="D258" s="52"/>
      <c r="E258" s="52"/>
      <c r="F258" s="52"/>
      <c r="G258" s="52"/>
      <c r="H258" s="52"/>
      <c r="I258" s="52"/>
      <c r="J258" s="52"/>
      <c r="K258" s="52"/>
      <c r="L258" s="36"/>
      <c r="M258" s="31"/>
      <c r="O258" s="31"/>
      <c r="P258" s="31"/>
      <c r="Q258" s="31"/>
      <c r="R258" s="31"/>
      <c r="S258" s="31"/>
      <c r="T258" s="31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</row>
  </sheetData>
  <sheetProtection algorithmName="SHA-512" hashValue="hrQihUDE4Ft4y/EWjo+NOAnojBSAFNbmzWid9572V8jFDEu3okqG9YCTioyclM/C//l8D9JdMLiszu67fE+lug==" saltValue="8PJa8EBl5U4UyFu34+Iw5bwxyQhS9gGkludID2w8Y5g4j//sluwRw+lYafHS0jRg8RrNTzQ0oEZYOVCKl+Rr9w==" spinCount="100000" sheet="1" objects="1" scenarios="1" formatColumns="0" formatRows="0" autoFilter="0"/>
  <autoFilter ref="C137:K257"/>
  <mergeCells count="14">
    <mergeCell ref="D116:F116"/>
    <mergeCell ref="E128:H128"/>
    <mergeCell ref="E130:H130"/>
    <mergeCell ref="L2:V2"/>
    <mergeCell ref="E87:H87"/>
    <mergeCell ref="D112:F112"/>
    <mergeCell ref="D113:F113"/>
    <mergeCell ref="D114:F114"/>
    <mergeCell ref="D115:F115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2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4" t="s">
        <v>116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86</v>
      </c>
    </row>
    <row r="4" spans="1:46" s="1" customFormat="1" ht="24.95" customHeight="1">
      <c r="B4" s="17"/>
      <c r="D4" s="107" t="s">
        <v>126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75" t="str">
        <f>'Rekapitulace stavby'!K6</f>
        <v>Rekonstrukce kina Vesmír</v>
      </c>
      <c r="F7" s="276"/>
      <c r="G7" s="276"/>
      <c r="H7" s="276"/>
      <c r="L7" s="17"/>
    </row>
    <row r="8" spans="1:46" s="2" customFormat="1" ht="12" customHeight="1">
      <c r="A8" s="31"/>
      <c r="B8" s="36"/>
      <c r="C8" s="31"/>
      <c r="D8" s="109" t="s">
        <v>127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7" t="s">
        <v>2687</v>
      </c>
      <c r="F9" s="278"/>
      <c r="G9" s="278"/>
      <c r="H9" s="27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23. 7. 2020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26</v>
      </c>
      <c r="F15" s="31"/>
      <c r="G15" s="31"/>
      <c r="H15" s="31"/>
      <c r="I15" s="109" t="s">
        <v>27</v>
      </c>
      <c r="J15" s="110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28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9" t="str">
        <f>'Rekapitulace stavby'!E14</f>
        <v>Vyplň údaj</v>
      </c>
      <c r="F18" s="280"/>
      <c r="G18" s="280"/>
      <c r="H18" s="280"/>
      <c r="I18" s="109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30</v>
      </c>
      <c r="E20" s="31"/>
      <c r="F20" s="31"/>
      <c r="G20" s="31"/>
      <c r="H20" s="31"/>
      <c r="I20" s="109" t="s">
        <v>25</v>
      </c>
      <c r="J20" s="110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">
        <v>31</v>
      </c>
      <c r="F21" s="31"/>
      <c r="G21" s="31"/>
      <c r="H21" s="31"/>
      <c r="I21" s="109" t="s">
        <v>27</v>
      </c>
      <c r="J21" s="110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33</v>
      </c>
      <c r="E23" s="31"/>
      <c r="F23" s="31"/>
      <c r="G23" s="31"/>
      <c r="H23" s="31"/>
      <c r="I23" s="109" t="s">
        <v>25</v>
      </c>
      <c r="J23" s="110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">
        <v>34</v>
      </c>
      <c r="F24" s="31"/>
      <c r="G24" s="31"/>
      <c r="H24" s="31"/>
      <c r="I24" s="109" t="s">
        <v>27</v>
      </c>
      <c r="J24" s="110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35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81" t="s">
        <v>1</v>
      </c>
      <c r="F27" s="281"/>
      <c r="G27" s="281"/>
      <c r="H27" s="28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6"/>
      <c r="C30" s="31"/>
      <c r="D30" s="110" t="s">
        <v>129</v>
      </c>
      <c r="E30" s="31"/>
      <c r="F30" s="31"/>
      <c r="G30" s="31"/>
      <c r="H30" s="31"/>
      <c r="I30" s="31"/>
      <c r="J30" s="116">
        <f>J96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6"/>
      <c r="C31" s="31"/>
      <c r="D31" s="117" t="s">
        <v>130</v>
      </c>
      <c r="E31" s="31"/>
      <c r="F31" s="31"/>
      <c r="G31" s="31"/>
      <c r="H31" s="31"/>
      <c r="I31" s="31"/>
      <c r="J31" s="116">
        <f>J102</f>
        <v>0</v>
      </c>
      <c r="K31" s="3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18" t="s">
        <v>36</v>
      </c>
      <c r="E32" s="31"/>
      <c r="F32" s="31"/>
      <c r="G32" s="31"/>
      <c r="H32" s="31"/>
      <c r="I32" s="31"/>
      <c r="J32" s="119">
        <f>ROUND(J30 + J31,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15"/>
      <c r="E33" s="115"/>
      <c r="F33" s="115"/>
      <c r="G33" s="115"/>
      <c r="H33" s="115"/>
      <c r="I33" s="115"/>
      <c r="J33" s="115"/>
      <c r="K33" s="115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0" t="s">
        <v>38</v>
      </c>
      <c r="G34" s="31"/>
      <c r="H34" s="31"/>
      <c r="I34" s="120" t="s">
        <v>37</v>
      </c>
      <c r="J34" s="120" t="s">
        <v>39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1" t="s">
        <v>40</v>
      </c>
      <c r="E35" s="109" t="s">
        <v>41</v>
      </c>
      <c r="F35" s="122">
        <f>ROUND((SUM(BE102:BE109) + SUM(BE129:BE141)),  2)</f>
        <v>0</v>
      </c>
      <c r="G35" s="31"/>
      <c r="H35" s="31"/>
      <c r="I35" s="123">
        <v>0.21</v>
      </c>
      <c r="J35" s="122">
        <f>ROUND(((SUM(BE102:BE109) + SUM(BE129:BE141))*I35),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09" t="s">
        <v>42</v>
      </c>
      <c r="F36" s="122">
        <f>ROUND((SUM(BF102:BF109) + SUM(BF129:BF141)),  2)</f>
        <v>0</v>
      </c>
      <c r="G36" s="31"/>
      <c r="H36" s="31"/>
      <c r="I36" s="123">
        <v>0.15</v>
      </c>
      <c r="J36" s="122">
        <f>ROUND(((SUM(BF102:BF109) + SUM(BF129:BF141))*I36),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43</v>
      </c>
      <c r="F37" s="122">
        <f>ROUND((SUM(BG102:BG109) + SUM(BG129:BG141)),  2)</f>
        <v>0</v>
      </c>
      <c r="G37" s="31"/>
      <c r="H37" s="31"/>
      <c r="I37" s="123">
        <v>0.21</v>
      </c>
      <c r="J37" s="122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09" t="s">
        <v>44</v>
      </c>
      <c r="F38" s="122">
        <f>ROUND((SUM(BH102:BH109) + SUM(BH129:BH141)),  2)</f>
        <v>0</v>
      </c>
      <c r="G38" s="31"/>
      <c r="H38" s="31"/>
      <c r="I38" s="123">
        <v>0.15</v>
      </c>
      <c r="J38" s="122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09" t="s">
        <v>45</v>
      </c>
      <c r="F39" s="122">
        <f>ROUND((SUM(BI102:BI109) + SUM(BI129:BI141)),  2)</f>
        <v>0</v>
      </c>
      <c r="G39" s="31"/>
      <c r="H39" s="31"/>
      <c r="I39" s="123">
        <v>0</v>
      </c>
      <c r="J39" s="122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4"/>
      <c r="D41" s="125" t="s">
        <v>46</v>
      </c>
      <c r="E41" s="126"/>
      <c r="F41" s="126"/>
      <c r="G41" s="127" t="s">
        <v>47</v>
      </c>
      <c r="H41" s="128" t="s">
        <v>48</v>
      </c>
      <c r="I41" s="126"/>
      <c r="J41" s="129">
        <f>SUM(J32:J39)</f>
        <v>0</v>
      </c>
      <c r="K41" s="130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hidden="1" customHeight="1">
      <c r="A81" s="31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hidden="1" customHeight="1">
      <c r="A82" s="31"/>
      <c r="B82" s="32"/>
      <c r="C82" s="20" t="s">
        <v>131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3"/>
      <c r="D85" s="33"/>
      <c r="E85" s="272" t="str">
        <f>E7</f>
        <v>Rekonstrukce kina Vesmír</v>
      </c>
      <c r="F85" s="273"/>
      <c r="G85" s="273"/>
      <c r="H85" s="27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127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3"/>
      <c r="D87" s="33"/>
      <c r="E87" s="265" t="str">
        <f>E9</f>
        <v>643-09 - Akustika+ AV technologie</v>
      </c>
      <c r="F87" s="274"/>
      <c r="G87" s="274"/>
      <c r="H87" s="274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hidden="1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23. 7. 2020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7" hidden="1" customHeight="1">
      <c r="A91" s="31"/>
      <c r="B91" s="32"/>
      <c r="C91" s="26" t="s">
        <v>24</v>
      </c>
      <c r="D91" s="33"/>
      <c r="E91" s="33"/>
      <c r="F91" s="24" t="str">
        <f>E15</f>
        <v>Město Trutnov</v>
      </c>
      <c r="G91" s="33"/>
      <c r="H91" s="33"/>
      <c r="I91" s="26" t="s">
        <v>30</v>
      </c>
      <c r="J91" s="29" t="str">
        <f>E21</f>
        <v>ROSA ARCHITEKT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hidden="1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26" t="s">
        <v>33</v>
      </c>
      <c r="J92" s="29" t="str">
        <f>E24</f>
        <v>Martina Škopová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42" t="s">
        <v>132</v>
      </c>
      <c r="D94" s="143"/>
      <c r="E94" s="143"/>
      <c r="F94" s="143"/>
      <c r="G94" s="143"/>
      <c r="H94" s="143"/>
      <c r="I94" s="143"/>
      <c r="J94" s="144" t="s">
        <v>133</v>
      </c>
      <c r="K94" s="14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hidden="1" customHeight="1">
      <c r="A96" s="31"/>
      <c r="B96" s="32"/>
      <c r="C96" s="145" t="s">
        <v>134</v>
      </c>
      <c r="D96" s="33"/>
      <c r="E96" s="33"/>
      <c r="F96" s="33"/>
      <c r="G96" s="33"/>
      <c r="H96" s="33"/>
      <c r="I96" s="33"/>
      <c r="J96" s="81">
        <f>J129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135</v>
      </c>
    </row>
    <row r="97" spans="1:65" s="9" customFormat="1" ht="24.95" hidden="1" customHeight="1">
      <c r="B97" s="146"/>
      <c r="C97" s="147"/>
      <c r="D97" s="148" t="s">
        <v>139</v>
      </c>
      <c r="E97" s="149"/>
      <c r="F97" s="149"/>
      <c r="G97" s="149"/>
      <c r="H97" s="149"/>
      <c r="I97" s="149"/>
      <c r="J97" s="150">
        <f>J130</f>
        <v>0</v>
      </c>
      <c r="K97" s="147"/>
      <c r="L97" s="151"/>
    </row>
    <row r="98" spans="1:65" s="10" customFormat="1" ht="19.899999999999999" hidden="1" customHeight="1">
      <c r="B98" s="152"/>
      <c r="C98" s="153"/>
      <c r="D98" s="154" t="s">
        <v>387</v>
      </c>
      <c r="E98" s="155"/>
      <c r="F98" s="155"/>
      <c r="G98" s="155"/>
      <c r="H98" s="155"/>
      <c r="I98" s="155"/>
      <c r="J98" s="156">
        <f>J131</f>
        <v>0</v>
      </c>
      <c r="K98" s="153"/>
      <c r="L98" s="157"/>
    </row>
    <row r="99" spans="1:65" s="9" customFormat="1" ht="24.95" hidden="1" customHeight="1">
      <c r="B99" s="146"/>
      <c r="C99" s="147"/>
      <c r="D99" s="148" t="s">
        <v>2688</v>
      </c>
      <c r="E99" s="149"/>
      <c r="F99" s="149"/>
      <c r="G99" s="149"/>
      <c r="H99" s="149"/>
      <c r="I99" s="149"/>
      <c r="J99" s="150">
        <f>J136</f>
        <v>0</v>
      </c>
      <c r="K99" s="147"/>
      <c r="L99" s="151"/>
    </row>
    <row r="100" spans="1:65" s="2" customFormat="1" ht="21.75" hidden="1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65" s="2" customFormat="1" ht="6.95" hidden="1" customHeight="1">
      <c r="A101" s="31"/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65" s="2" customFormat="1" ht="29.25" hidden="1" customHeight="1">
      <c r="A102" s="31"/>
      <c r="B102" s="32"/>
      <c r="C102" s="145" t="s">
        <v>145</v>
      </c>
      <c r="D102" s="33"/>
      <c r="E102" s="33"/>
      <c r="F102" s="33"/>
      <c r="G102" s="33"/>
      <c r="H102" s="33"/>
      <c r="I102" s="33"/>
      <c r="J102" s="158">
        <f>ROUND(J103 + J104 + J105 + J106 + J107 + J108,2)</f>
        <v>0</v>
      </c>
      <c r="K102" s="33"/>
      <c r="L102" s="48"/>
      <c r="N102" s="159" t="s">
        <v>40</v>
      </c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65" s="2" customFormat="1" ht="18" hidden="1" customHeight="1">
      <c r="A103" s="31"/>
      <c r="B103" s="32"/>
      <c r="C103" s="33"/>
      <c r="D103" s="270" t="s">
        <v>146</v>
      </c>
      <c r="E103" s="271"/>
      <c r="F103" s="271"/>
      <c r="G103" s="33"/>
      <c r="H103" s="33"/>
      <c r="I103" s="33"/>
      <c r="J103" s="161">
        <v>0</v>
      </c>
      <c r="K103" s="33"/>
      <c r="L103" s="162"/>
      <c r="M103" s="163"/>
      <c r="N103" s="164" t="s">
        <v>41</v>
      </c>
      <c r="O103" s="163"/>
      <c r="P103" s="163"/>
      <c r="Q103" s="163"/>
      <c r="R103" s="163"/>
      <c r="S103" s="165"/>
      <c r="T103" s="165"/>
      <c r="U103" s="165"/>
      <c r="V103" s="165"/>
      <c r="W103" s="165"/>
      <c r="X103" s="165"/>
      <c r="Y103" s="165"/>
      <c r="Z103" s="165"/>
      <c r="AA103" s="165"/>
      <c r="AB103" s="165"/>
      <c r="AC103" s="165"/>
      <c r="AD103" s="165"/>
      <c r="AE103" s="165"/>
      <c r="AF103" s="163"/>
      <c r="AG103" s="163"/>
      <c r="AH103" s="163"/>
      <c r="AI103" s="163"/>
      <c r="AJ103" s="163"/>
      <c r="AK103" s="163"/>
      <c r="AL103" s="163"/>
      <c r="AM103" s="163"/>
      <c r="AN103" s="163"/>
      <c r="AO103" s="163"/>
      <c r="AP103" s="163"/>
      <c r="AQ103" s="163"/>
      <c r="AR103" s="163"/>
      <c r="AS103" s="163"/>
      <c r="AT103" s="163"/>
      <c r="AU103" s="163"/>
      <c r="AV103" s="163"/>
      <c r="AW103" s="163"/>
      <c r="AX103" s="163"/>
      <c r="AY103" s="166" t="s">
        <v>124</v>
      </c>
      <c r="AZ103" s="163"/>
      <c r="BA103" s="163"/>
      <c r="BB103" s="163"/>
      <c r="BC103" s="163"/>
      <c r="BD103" s="163"/>
      <c r="BE103" s="167">
        <f t="shared" ref="BE103:BE108" si="0">IF(N103="základní",J103,0)</f>
        <v>0</v>
      </c>
      <c r="BF103" s="167">
        <f t="shared" ref="BF103:BF108" si="1">IF(N103="snížená",J103,0)</f>
        <v>0</v>
      </c>
      <c r="BG103" s="167">
        <f t="shared" ref="BG103:BG108" si="2">IF(N103="zákl. přenesená",J103,0)</f>
        <v>0</v>
      </c>
      <c r="BH103" s="167">
        <f t="shared" ref="BH103:BH108" si="3">IF(N103="sníž. přenesená",J103,0)</f>
        <v>0</v>
      </c>
      <c r="BI103" s="167">
        <f t="shared" ref="BI103:BI108" si="4">IF(N103="nulová",J103,0)</f>
        <v>0</v>
      </c>
      <c r="BJ103" s="166" t="s">
        <v>84</v>
      </c>
      <c r="BK103" s="163"/>
      <c r="BL103" s="163"/>
      <c r="BM103" s="163"/>
    </row>
    <row r="104" spans="1:65" s="2" customFormat="1" ht="18" hidden="1" customHeight="1">
      <c r="A104" s="31"/>
      <c r="B104" s="32"/>
      <c r="C104" s="33"/>
      <c r="D104" s="270" t="s">
        <v>147</v>
      </c>
      <c r="E104" s="271"/>
      <c r="F104" s="271"/>
      <c r="G104" s="33"/>
      <c r="H104" s="33"/>
      <c r="I104" s="33"/>
      <c r="J104" s="161">
        <v>0</v>
      </c>
      <c r="K104" s="33"/>
      <c r="L104" s="162"/>
      <c r="M104" s="163"/>
      <c r="N104" s="164" t="s">
        <v>41</v>
      </c>
      <c r="O104" s="163"/>
      <c r="P104" s="163"/>
      <c r="Q104" s="163"/>
      <c r="R104" s="163"/>
      <c r="S104" s="165"/>
      <c r="T104" s="165"/>
      <c r="U104" s="165"/>
      <c r="V104" s="165"/>
      <c r="W104" s="165"/>
      <c r="X104" s="165"/>
      <c r="Y104" s="165"/>
      <c r="Z104" s="165"/>
      <c r="AA104" s="165"/>
      <c r="AB104" s="165"/>
      <c r="AC104" s="165"/>
      <c r="AD104" s="165"/>
      <c r="AE104" s="165"/>
      <c r="AF104" s="163"/>
      <c r="AG104" s="163"/>
      <c r="AH104" s="163"/>
      <c r="AI104" s="163"/>
      <c r="AJ104" s="163"/>
      <c r="AK104" s="163"/>
      <c r="AL104" s="163"/>
      <c r="AM104" s="163"/>
      <c r="AN104" s="163"/>
      <c r="AO104" s="163"/>
      <c r="AP104" s="163"/>
      <c r="AQ104" s="163"/>
      <c r="AR104" s="163"/>
      <c r="AS104" s="163"/>
      <c r="AT104" s="163"/>
      <c r="AU104" s="163"/>
      <c r="AV104" s="163"/>
      <c r="AW104" s="163"/>
      <c r="AX104" s="163"/>
      <c r="AY104" s="166" t="s">
        <v>124</v>
      </c>
      <c r="AZ104" s="163"/>
      <c r="BA104" s="163"/>
      <c r="BB104" s="163"/>
      <c r="BC104" s="163"/>
      <c r="BD104" s="163"/>
      <c r="BE104" s="167">
        <f t="shared" si="0"/>
        <v>0</v>
      </c>
      <c r="BF104" s="167">
        <f t="shared" si="1"/>
        <v>0</v>
      </c>
      <c r="BG104" s="167">
        <f t="shared" si="2"/>
        <v>0</v>
      </c>
      <c r="BH104" s="167">
        <f t="shared" si="3"/>
        <v>0</v>
      </c>
      <c r="BI104" s="167">
        <f t="shared" si="4"/>
        <v>0</v>
      </c>
      <c r="BJ104" s="166" t="s">
        <v>84</v>
      </c>
      <c r="BK104" s="163"/>
      <c r="BL104" s="163"/>
      <c r="BM104" s="163"/>
    </row>
    <row r="105" spans="1:65" s="2" customFormat="1" ht="18" hidden="1" customHeight="1">
      <c r="A105" s="31"/>
      <c r="B105" s="32"/>
      <c r="C105" s="33"/>
      <c r="D105" s="270" t="s">
        <v>148</v>
      </c>
      <c r="E105" s="271"/>
      <c r="F105" s="271"/>
      <c r="G105" s="33"/>
      <c r="H105" s="33"/>
      <c r="I105" s="33"/>
      <c r="J105" s="161">
        <v>0</v>
      </c>
      <c r="K105" s="33"/>
      <c r="L105" s="162"/>
      <c r="M105" s="163"/>
      <c r="N105" s="164" t="s">
        <v>41</v>
      </c>
      <c r="O105" s="163"/>
      <c r="P105" s="163"/>
      <c r="Q105" s="163"/>
      <c r="R105" s="163"/>
      <c r="S105" s="165"/>
      <c r="T105" s="165"/>
      <c r="U105" s="165"/>
      <c r="V105" s="165"/>
      <c r="W105" s="165"/>
      <c r="X105" s="165"/>
      <c r="Y105" s="165"/>
      <c r="Z105" s="165"/>
      <c r="AA105" s="165"/>
      <c r="AB105" s="165"/>
      <c r="AC105" s="165"/>
      <c r="AD105" s="165"/>
      <c r="AE105" s="165"/>
      <c r="AF105" s="163"/>
      <c r="AG105" s="163"/>
      <c r="AH105" s="163"/>
      <c r="AI105" s="163"/>
      <c r="AJ105" s="163"/>
      <c r="AK105" s="163"/>
      <c r="AL105" s="163"/>
      <c r="AM105" s="163"/>
      <c r="AN105" s="163"/>
      <c r="AO105" s="163"/>
      <c r="AP105" s="163"/>
      <c r="AQ105" s="163"/>
      <c r="AR105" s="163"/>
      <c r="AS105" s="163"/>
      <c r="AT105" s="163"/>
      <c r="AU105" s="163"/>
      <c r="AV105" s="163"/>
      <c r="AW105" s="163"/>
      <c r="AX105" s="163"/>
      <c r="AY105" s="166" t="s">
        <v>124</v>
      </c>
      <c r="AZ105" s="163"/>
      <c r="BA105" s="163"/>
      <c r="BB105" s="163"/>
      <c r="BC105" s="163"/>
      <c r="BD105" s="163"/>
      <c r="BE105" s="167">
        <f t="shared" si="0"/>
        <v>0</v>
      </c>
      <c r="BF105" s="167">
        <f t="shared" si="1"/>
        <v>0</v>
      </c>
      <c r="BG105" s="167">
        <f t="shared" si="2"/>
        <v>0</v>
      </c>
      <c r="BH105" s="167">
        <f t="shared" si="3"/>
        <v>0</v>
      </c>
      <c r="BI105" s="167">
        <f t="shared" si="4"/>
        <v>0</v>
      </c>
      <c r="BJ105" s="166" t="s">
        <v>84</v>
      </c>
      <c r="BK105" s="163"/>
      <c r="BL105" s="163"/>
      <c r="BM105" s="163"/>
    </row>
    <row r="106" spans="1:65" s="2" customFormat="1" ht="18" hidden="1" customHeight="1">
      <c r="A106" s="31"/>
      <c r="B106" s="32"/>
      <c r="C106" s="33"/>
      <c r="D106" s="270" t="s">
        <v>149</v>
      </c>
      <c r="E106" s="271"/>
      <c r="F106" s="271"/>
      <c r="G106" s="33"/>
      <c r="H106" s="33"/>
      <c r="I106" s="33"/>
      <c r="J106" s="161">
        <v>0</v>
      </c>
      <c r="K106" s="33"/>
      <c r="L106" s="162"/>
      <c r="M106" s="163"/>
      <c r="N106" s="164" t="s">
        <v>41</v>
      </c>
      <c r="O106" s="163"/>
      <c r="P106" s="163"/>
      <c r="Q106" s="163"/>
      <c r="R106" s="163"/>
      <c r="S106" s="165"/>
      <c r="T106" s="165"/>
      <c r="U106" s="165"/>
      <c r="V106" s="165"/>
      <c r="W106" s="165"/>
      <c r="X106" s="165"/>
      <c r="Y106" s="165"/>
      <c r="Z106" s="165"/>
      <c r="AA106" s="165"/>
      <c r="AB106" s="165"/>
      <c r="AC106" s="165"/>
      <c r="AD106" s="165"/>
      <c r="AE106" s="165"/>
      <c r="AF106" s="163"/>
      <c r="AG106" s="163"/>
      <c r="AH106" s="163"/>
      <c r="AI106" s="163"/>
      <c r="AJ106" s="163"/>
      <c r="AK106" s="163"/>
      <c r="AL106" s="163"/>
      <c r="AM106" s="163"/>
      <c r="AN106" s="163"/>
      <c r="AO106" s="163"/>
      <c r="AP106" s="163"/>
      <c r="AQ106" s="163"/>
      <c r="AR106" s="163"/>
      <c r="AS106" s="163"/>
      <c r="AT106" s="163"/>
      <c r="AU106" s="163"/>
      <c r="AV106" s="163"/>
      <c r="AW106" s="163"/>
      <c r="AX106" s="163"/>
      <c r="AY106" s="166" t="s">
        <v>124</v>
      </c>
      <c r="AZ106" s="163"/>
      <c r="BA106" s="163"/>
      <c r="BB106" s="163"/>
      <c r="BC106" s="163"/>
      <c r="BD106" s="163"/>
      <c r="BE106" s="167">
        <f t="shared" si="0"/>
        <v>0</v>
      </c>
      <c r="BF106" s="167">
        <f t="shared" si="1"/>
        <v>0</v>
      </c>
      <c r="BG106" s="167">
        <f t="shared" si="2"/>
        <v>0</v>
      </c>
      <c r="BH106" s="167">
        <f t="shared" si="3"/>
        <v>0</v>
      </c>
      <c r="BI106" s="167">
        <f t="shared" si="4"/>
        <v>0</v>
      </c>
      <c r="BJ106" s="166" t="s">
        <v>84</v>
      </c>
      <c r="BK106" s="163"/>
      <c r="BL106" s="163"/>
      <c r="BM106" s="163"/>
    </row>
    <row r="107" spans="1:65" s="2" customFormat="1" ht="18" hidden="1" customHeight="1">
      <c r="A107" s="31"/>
      <c r="B107" s="32"/>
      <c r="C107" s="33"/>
      <c r="D107" s="270" t="s">
        <v>150</v>
      </c>
      <c r="E107" s="271"/>
      <c r="F107" s="271"/>
      <c r="G107" s="33"/>
      <c r="H107" s="33"/>
      <c r="I107" s="33"/>
      <c r="J107" s="161">
        <v>0</v>
      </c>
      <c r="K107" s="33"/>
      <c r="L107" s="162"/>
      <c r="M107" s="163"/>
      <c r="N107" s="164" t="s">
        <v>41</v>
      </c>
      <c r="O107" s="163"/>
      <c r="P107" s="163"/>
      <c r="Q107" s="163"/>
      <c r="R107" s="163"/>
      <c r="S107" s="165"/>
      <c r="T107" s="165"/>
      <c r="U107" s="165"/>
      <c r="V107" s="165"/>
      <c r="W107" s="165"/>
      <c r="X107" s="165"/>
      <c r="Y107" s="165"/>
      <c r="Z107" s="165"/>
      <c r="AA107" s="165"/>
      <c r="AB107" s="165"/>
      <c r="AC107" s="165"/>
      <c r="AD107" s="165"/>
      <c r="AE107" s="165"/>
      <c r="AF107" s="163"/>
      <c r="AG107" s="163"/>
      <c r="AH107" s="163"/>
      <c r="AI107" s="163"/>
      <c r="AJ107" s="163"/>
      <c r="AK107" s="163"/>
      <c r="AL107" s="163"/>
      <c r="AM107" s="163"/>
      <c r="AN107" s="163"/>
      <c r="AO107" s="163"/>
      <c r="AP107" s="163"/>
      <c r="AQ107" s="163"/>
      <c r="AR107" s="163"/>
      <c r="AS107" s="163"/>
      <c r="AT107" s="163"/>
      <c r="AU107" s="163"/>
      <c r="AV107" s="163"/>
      <c r="AW107" s="163"/>
      <c r="AX107" s="163"/>
      <c r="AY107" s="166" t="s">
        <v>124</v>
      </c>
      <c r="AZ107" s="163"/>
      <c r="BA107" s="163"/>
      <c r="BB107" s="163"/>
      <c r="BC107" s="163"/>
      <c r="BD107" s="163"/>
      <c r="BE107" s="167">
        <f t="shared" si="0"/>
        <v>0</v>
      </c>
      <c r="BF107" s="167">
        <f t="shared" si="1"/>
        <v>0</v>
      </c>
      <c r="BG107" s="167">
        <f t="shared" si="2"/>
        <v>0</v>
      </c>
      <c r="BH107" s="167">
        <f t="shared" si="3"/>
        <v>0</v>
      </c>
      <c r="BI107" s="167">
        <f t="shared" si="4"/>
        <v>0</v>
      </c>
      <c r="BJ107" s="166" t="s">
        <v>84</v>
      </c>
      <c r="BK107" s="163"/>
      <c r="BL107" s="163"/>
      <c r="BM107" s="163"/>
    </row>
    <row r="108" spans="1:65" s="2" customFormat="1" ht="18" hidden="1" customHeight="1">
      <c r="A108" s="31"/>
      <c r="B108" s="32"/>
      <c r="C108" s="33"/>
      <c r="D108" s="160" t="s">
        <v>151</v>
      </c>
      <c r="E108" s="33"/>
      <c r="F108" s="33"/>
      <c r="G108" s="33"/>
      <c r="H108" s="33"/>
      <c r="I108" s="33"/>
      <c r="J108" s="161">
        <f>ROUND(J30*T108,2)</f>
        <v>0</v>
      </c>
      <c r="K108" s="33"/>
      <c r="L108" s="162"/>
      <c r="M108" s="163"/>
      <c r="N108" s="164" t="s">
        <v>41</v>
      </c>
      <c r="O108" s="163"/>
      <c r="P108" s="163"/>
      <c r="Q108" s="163"/>
      <c r="R108" s="163"/>
      <c r="S108" s="165"/>
      <c r="T108" s="165"/>
      <c r="U108" s="165"/>
      <c r="V108" s="165"/>
      <c r="W108" s="165"/>
      <c r="X108" s="165"/>
      <c r="Y108" s="165"/>
      <c r="Z108" s="165"/>
      <c r="AA108" s="165"/>
      <c r="AB108" s="165"/>
      <c r="AC108" s="165"/>
      <c r="AD108" s="165"/>
      <c r="AE108" s="165"/>
      <c r="AF108" s="163"/>
      <c r="AG108" s="163"/>
      <c r="AH108" s="163"/>
      <c r="AI108" s="163"/>
      <c r="AJ108" s="163"/>
      <c r="AK108" s="163"/>
      <c r="AL108" s="163"/>
      <c r="AM108" s="163"/>
      <c r="AN108" s="163"/>
      <c r="AO108" s="163"/>
      <c r="AP108" s="163"/>
      <c r="AQ108" s="163"/>
      <c r="AR108" s="163"/>
      <c r="AS108" s="163"/>
      <c r="AT108" s="163"/>
      <c r="AU108" s="163"/>
      <c r="AV108" s="163"/>
      <c r="AW108" s="163"/>
      <c r="AX108" s="163"/>
      <c r="AY108" s="166" t="s">
        <v>152</v>
      </c>
      <c r="AZ108" s="163"/>
      <c r="BA108" s="163"/>
      <c r="BB108" s="163"/>
      <c r="BC108" s="163"/>
      <c r="BD108" s="163"/>
      <c r="BE108" s="167">
        <f t="shared" si="0"/>
        <v>0</v>
      </c>
      <c r="BF108" s="167">
        <f t="shared" si="1"/>
        <v>0</v>
      </c>
      <c r="BG108" s="167">
        <f t="shared" si="2"/>
        <v>0</v>
      </c>
      <c r="BH108" s="167">
        <f t="shared" si="3"/>
        <v>0</v>
      </c>
      <c r="BI108" s="167">
        <f t="shared" si="4"/>
        <v>0</v>
      </c>
      <c r="BJ108" s="166" t="s">
        <v>84</v>
      </c>
      <c r="BK108" s="163"/>
      <c r="BL108" s="163"/>
      <c r="BM108" s="163"/>
    </row>
    <row r="109" spans="1:65" s="2" customFormat="1" hidden="1">
      <c r="A109" s="31"/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65" s="2" customFormat="1" ht="29.25" hidden="1" customHeight="1">
      <c r="A110" s="31"/>
      <c r="B110" s="32"/>
      <c r="C110" s="168" t="s">
        <v>153</v>
      </c>
      <c r="D110" s="143"/>
      <c r="E110" s="143"/>
      <c r="F110" s="143"/>
      <c r="G110" s="143"/>
      <c r="H110" s="143"/>
      <c r="I110" s="143"/>
      <c r="J110" s="169">
        <f>ROUND(J96+J102,2)</f>
        <v>0</v>
      </c>
      <c r="K110" s="14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65" s="2" customFormat="1" ht="6.95" hidden="1" customHeight="1">
      <c r="A111" s="31"/>
      <c r="B111" s="51"/>
      <c r="C111" s="52"/>
      <c r="D111" s="52"/>
      <c r="E111" s="52"/>
      <c r="F111" s="52"/>
      <c r="G111" s="52"/>
      <c r="H111" s="52"/>
      <c r="I111" s="52"/>
      <c r="J111" s="52"/>
      <c r="K111" s="52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65" hidden="1"/>
    <row r="113" spans="1:31" hidden="1"/>
    <row r="114" spans="1:31" hidden="1"/>
    <row r="115" spans="1:31" s="2" customFormat="1" ht="6.95" customHeight="1">
      <c r="A115" s="31"/>
      <c r="B115" s="53"/>
      <c r="C115" s="54"/>
      <c r="D115" s="54"/>
      <c r="E115" s="54"/>
      <c r="F115" s="54"/>
      <c r="G115" s="54"/>
      <c r="H115" s="54"/>
      <c r="I115" s="54"/>
      <c r="J115" s="54"/>
      <c r="K115" s="54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31" s="2" customFormat="1" ht="24.95" customHeight="1">
      <c r="A116" s="31"/>
      <c r="B116" s="32"/>
      <c r="C116" s="20" t="s">
        <v>154</v>
      </c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31" s="2" customFormat="1" ht="6.9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31" s="2" customFormat="1" ht="12" customHeight="1">
      <c r="A118" s="31"/>
      <c r="B118" s="32"/>
      <c r="C118" s="26" t="s">
        <v>16</v>
      </c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31" s="2" customFormat="1" ht="16.5" customHeight="1">
      <c r="A119" s="31"/>
      <c r="B119" s="32"/>
      <c r="C119" s="33"/>
      <c r="D119" s="33"/>
      <c r="E119" s="272" t="str">
        <f>E7</f>
        <v>Rekonstrukce kina Vesmír</v>
      </c>
      <c r="F119" s="273"/>
      <c r="G119" s="273"/>
      <c r="H119" s="27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31" s="2" customFormat="1" ht="12" customHeight="1">
      <c r="A120" s="31"/>
      <c r="B120" s="32"/>
      <c r="C120" s="26" t="s">
        <v>127</v>
      </c>
      <c r="D120" s="33"/>
      <c r="E120" s="33"/>
      <c r="F120" s="33"/>
      <c r="G120" s="33"/>
      <c r="H120" s="33"/>
      <c r="I120" s="33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31" s="2" customFormat="1" ht="16.5" customHeight="1">
      <c r="A121" s="31"/>
      <c r="B121" s="32"/>
      <c r="C121" s="33"/>
      <c r="D121" s="33"/>
      <c r="E121" s="265" t="str">
        <f>E9</f>
        <v>643-09 - Akustika+ AV technologie</v>
      </c>
      <c r="F121" s="274"/>
      <c r="G121" s="274"/>
      <c r="H121" s="274"/>
      <c r="I121" s="33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6.95" customHeight="1">
      <c r="A122" s="31"/>
      <c r="B122" s="32"/>
      <c r="C122" s="33"/>
      <c r="D122" s="33"/>
      <c r="E122" s="33"/>
      <c r="F122" s="33"/>
      <c r="G122" s="33"/>
      <c r="H122" s="33"/>
      <c r="I122" s="33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12" customHeight="1">
      <c r="A123" s="31"/>
      <c r="B123" s="32"/>
      <c r="C123" s="26" t="s">
        <v>20</v>
      </c>
      <c r="D123" s="33"/>
      <c r="E123" s="33"/>
      <c r="F123" s="24" t="str">
        <f>F12</f>
        <v xml:space="preserve"> </v>
      </c>
      <c r="G123" s="33"/>
      <c r="H123" s="33"/>
      <c r="I123" s="26" t="s">
        <v>22</v>
      </c>
      <c r="J123" s="63" t="str">
        <f>IF(J12="","",J12)</f>
        <v>23. 7. 2020</v>
      </c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6.95" customHeight="1">
      <c r="A124" s="31"/>
      <c r="B124" s="32"/>
      <c r="C124" s="33"/>
      <c r="D124" s="33"/>
      <c r="E124" s="33"/>
      <c r="F124" s="33"/>
      <c r="G124" s="33"/>
      <c r="H124" s="33"/>
      <c r="I124" s="33"/>
      <c r="J124" s="33"/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25.7" customHeight="1">
      <c r="A125" s="31"/>
      <c r="B125" s="32"/>
      <c r="C125" s="26" t="s">
        <v>24</v>
      </c>
      <c r="D125" s="33"/>
      <c r="E125" s="33"/>
      <c r="F125" s="24" t="str">
        <f>E15</f>
        <v>Město Trutnov</v>
      </c>
      <c r="G125" s="33"/>
      <c r="H125" s="33"/>
      <c r="I125" s="26" t="s">
        <v>30</v>
      </c>
      <c r="J125" s="29" t="str">
        <f>E21</f>
        <v>ROSA ARCHITEKT s.r.o.</v>
      </c>
      <c r="K125" s="33"/>
      <c r="L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15.2" customHeight="1">
      <c r="A126" s="31"/>
      <c r="B126" s="32"/>
      <c r="C126" s="26" t="s">
        <v>28</v>
      </c>
      <c r="D126" s="33"/>
      <c r="E126" s="33"/>
      <c r="F126" s="24" t="str">
        <f>IF(E18="","",E18)</f>
        <v>Vyplň údaj</v>
      </c>
      <c r="G126" s="33"/>
      <c r="H126" s="33"/>
      <c r="I126" s="26" t="s">
        <v>33</v>
      </c>
      <c r="J126" s="29" t="str">
        <f>E24</f>
        <v>Martina Škopová</v>
      </c>
      <c r="K126" s="33"/>
      <c r="L126" s="48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10.35" customHeight="1">
      <c r="A127" s="31"/>
      <c r="B127" s="32"/>
      <c r="C127" s="33"/>
      <c r="D127" s="33"/>
      <c r="E127" s="33"/>
      <c r="F127" s="33"/>
      <c r="G127" s="33"/>
      <c r="H127" s="33"/>
      <c r="I127" s="33"/>
      <c r="J127" s="33"/>
      <c r="K127" s="33"/>
      <c r="L127" s="48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11" customFormat="1" ht="29.25" customHeight="1">
      <c r="A128" s="170"/>
      <c r="B128" s="171"/>
      <c r="C128" s="172" t="s">
        <v>155</v>
      </c>
      <c r="D128" s="173" t="s">
        <v>61</v>
      </c>
      <c r="E128" s="173" t="s">
        <v>57</v>
      </c>
      <c r="F128" s="173" t="s">
        <v>58</v>
      </c>
      <c r="G128" s="173" t="s">
        <v>156</v>
      </c>
      <c r="H128" s="173" t="s">
        <v>157</v>
      </c>
      <c r="I128" s="173" t="s">
        <v>158</v>
      </c>
      <c r="J128" s="174" t="s">
        <v>133</v>
      </c>
      <c r="K128" s="175" t="s">
        <v>159</v>
      </c>
      <c r="L128" s="176"/>
      <c r="M128" s="72" t="s">
        <v>1</v>
      </c>
      <c r="N128" s="73" t="s">
        <v>40</v>
      </c>
      <c r="O128" s="73" t="s">
        <v>160</v>
      </c>
      <c r="P128" s="73" t="s">
        <v>161</v>
      </c>
      <c r="Q128" s="73" t="s">
        <v>162</v>
      </c>
      <c r="R128" s="73" t="s">
        <v>163</v>
      </c>
      <c r="S128" s="73" t="s">
        <v>164</v>
      </c>
      <c r="T128" s="74" t="s">
        <v>165</v>
      </c>
      <c r="U128" s="170"/>
      <c r="V128" s="170"/>
      <c r="W128" s="170"/>
      <c r="X128" s="170"/>
      <c r="Y128" s="170"/>
      <c r="Z128" s="170"/>
      <c r="AA128" s="170"/>
      <c r="AB128" s="170"/>
      <c r="AC128" s="170"/>
      <c r="AD128" s="170"/>
      <c r="AE128" s="170"/>
    </row>
    <row r="129" spans="1:65" s="2" customFormat="1" ht="22.9" customHeight="1">
      <c r="A129" s="31"/>
      <c r="B129" s="32"/>
      <c r="C129" s="79" t="s">
        <v>166</v>
      </c>
      <c r="D129" s="33"/>
      <c r="E129" s="33"/>
      <c r="F129" s="33"/>
      <c r="G129" s="33"/>
      <c r="H129" s="33"/>
      <c r="I129" s="33"/>
      <c r="J129" s="177">
        <f>BK129</f>
        <v>0</v>
      </c>
      <c r="K129" s="33"/>
      <c r="L129" s="36"/>
      <c r="M129" s="75"/>
      <c r="N129" s="178"/>
      <c r="O129" s="76"/>
      <c r="P129" s="179">
        <f>P130+P136</f>
        <v>0</v>
      </c>
      <c r="Q129" s="76"/>
      <c r="R129" s="179">
        <f>R130+R136</f>
        <v>0</v>
      </c>
      <c r="S129" s="76"/>
      <c r="T129" s="180">
        <f>T130+T136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4" t="s">
        <v>75</v>
      </c>
      <c r="AU129" s="14" t="s">
        <v>135</v>
      </c>
      <c r="BK129" s="181">
        <f>BK130+BK136</f>
        <v>0</v>
      </c>
    </row>
    <row r="130" spans="1:65" s="12" customFormat="1" ht="25.9" customHeight="1">
      <c r="B130" s="182"/>
      <c r="C130" s="183"/>
      <c r="D130" s="184" t="s">
        <v>75</v>
      </c>
      <c r="E130" s="185" t="s">
        <v>245</v>
      </c>
      <c r="F130" s="185" t="s">
        <v>246</v>
      </c>
      <c r="G130" s="183"/>
      <c r="H130" s="183"/>
      <c r="I130" s="186"/>
      <c r="J130" s="187">
        <f>BK130</f>
        <v>0</v>
      </c>
      <c r="K130" s="183"/>
      <c r="L130" s="188"/>
      <c r="M130" s="189"/>
      <c r="N130" s="190"/>
      <c r="O130" s="190"/>
      <c r="P130" s="191">
        <f>P131</f>
        <v>0</v>
      </c>
      <c r="Q130" s="190"/>
      <c r="R130" s="191">
        <f>R131</f>
        <v>0</v>
      </c>
      <c r="S130" s="190"/>
      <c r="T130" s="192">
        <f>T131</f>
        <v>0</v>
      </c>
      <c r="AR130" s="193" t="s">
        <v>86</v>
      </c>
      <c r="AT130" s="194" t="s">
        <v>75</v>
      </c>
      <c r="AU130" s="194" t="s">
        <v>76</v>
      </c>
      <c r="AY130" s="193" t="s">
        <v>169</v>
      </c>
      <c r="BK130" s="195">
        <f>BK131</f>
        <v>0</v>
      </c>
    </row>
    <row r="131" spans="1:65" s="12" customFormat="1" ht="22.9" customHeight="1">
      <c r="B131" s="182"/>
      <c r="C131" s="183"/>
      <c r="D131" s="184" t="s">
        <v>75</v>
      </c>
      <c r="E131" s="196" t="s">
        <v>504</v>
      </c>
      <c r="F131" s="196" t="s">
        <v>505</v>
      </c>
      <c r="G131" s="183"/>
      <c r="H131" s="183"/>
      <c r="I131" s="186"/>
      <c r="J131" s="197">
        <f>BK131</f>
        <v>0</v>
      </c>
      <c r="K131" s="183"/>
      <c r="L131" s="188"/>
      <c r="M131" s="189"/>
      <c r="N131" s="190"/>
      <c r="O131" s="190"/>
      <c r="P131" s="191">
        <f>SUM(P132:P135)</f>
        <v>0</v>
      </c>
      <c r="Q131" s="190"/>
      <c r="R131" s="191">
        <f>SUM(R132:R135)</f>
        <v>0</v>
      </c>
      <c r="S131" s="190"/>
      <c r="T131" s="192">
        <f>SUM(T132:T135)</f>
        <v>0</v>
      </c>
      <c r="AR131" s="193" t="s">
        <v>86</v>
      </c>
      <c r="AT131" s="194" t="s">
        <v>75</v>
      </c>
      <c r="AU131" s="194" t="s">
        <v>84</v>
      </c>
      <c r="AY131" s="193" t="s">
        <v>169</v>
      </c>
      <c r="BK131" s="195">
        <f>SUM(BK132:BK135)</f>
        <v>0</v>
      </c>
    </row>
    <row r="132" spans="1:65" s="2" customFormat="1" ht="21.75" customHeight="1">
      <c r="A132" s="31"/>
      <c r="B132" s="32"/>
      <c r="C132" s="198" t="s">
        <v>84</v>
      </c>
      <c r="D132" s="198" t="s">
        <v>173</v>
      </c>
      <c r="E132" s="199" t="s">
        <v>2689</v>
      </c>
      <c r="F132" s="200" t="s">
        <v>2690</v>
      </c>
      <c r="G132" s="201" t="s">
        <v>209</v>
      </c>
      <c r="H132" s="202">
        <v>1</v>
      </c>
      <c r="I132" s="203"/>
      <c r="J132" s="204">
        <f>ROUND(I132*H132,2)</f>
        <v>0</v>
      </c>
      <c r="K132" s="205"/>
      <c r="L132" s="36"/>
      <c r="M132" s="206" t="s">
        <v>1</v>
      </c>
      <c r="N132" s="207" t="s">
        <v>41</v>
      </c>
      <c r="O132" s="68"/>
      <c r="P132" s="208">
        <f>O132*H132</f>
        <v>0</v>
      </c>
      <c r="Q132" s="208">
        <v>0</v>
      </c>
      <c r="R132" s="208">
        <f>Q132*H132</f>
        <v>0</v>
      </c>
      <c r="S132" s="208">
        <v>0</v>
      </c>
      <c r="T132" s="209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10" t="s">
        <v>251</v>
      </c>
      <c r="AT132" s="210" t="s">
        <v>173</v>
      </c>
      <c r="AU132" s="210" t="s">
        <v>86</v>
      </c>
      <c r="AY132" s="14" t="s">
        <v>169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14" t="s">
        <v>84</v>
      </c>
      <c r="BK132" s="211">
        <f>ROUND(I132*H132,2)</f>
        <v>0</v>
      </c>
      <c r="BL132" s="14" t="s">
        <v>251</v>
      </c>
      <c r="BM132" s="210" t="s">
        <v>2691</v>
      </c>
    </row>
    <row r="133" spans="1:65" s="2" customFormat="1" ht="21.75" customHeight="1">
      <c r="A133" s="31"/>
      <c r="B133" s="32"/>
      <c r="C133" s="198" t="s">
        <v>86</v>
      </c>
      <c r="D133" s="198" t="s">
        <v>173</v>
      </c>
      <c r="E133" s="199" t="s">
        <v>2692</v>
      </c>
      <c r="F133" s="200" t="s">
        <v>2693</v>
      </c>
      <c r="G133" s="201" t="s">
        <v>209</v>
      </c>
      <c r="H133" s="202">
        <v>1</v>
      </c>
      <c r="I133" s="203"/>
      <c r="J133" s="204">
        <f>ROUND(I133*H133,2)</f>
        <v>0</v>
      </c>
      <c r="K133" s="205"/>
      <c r="L133" s="36"/>
      <c r="M133" s="206" t="s">
        <v>1</v>
      </c>
      <c r="N133" s="207" t="s">
        <v>41</v>
      </c>
      <c r="O133" s="68"/>
      <c r="P133" s="208">
        <f>O133*H133</f>
        <v>0</v>
      </c>
      <c r="Q133" s="208">
        <v>0</v>
      </c>
      <c r="R133" s="208">
        <f>Q133*H133</f>
        <v>0</v>
      </c>
      <c r="S133" s="208">
        <v>0</v>
      </c>
      <c r="T133" s="209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10" t="s">
        <v>251</v>
      </c>
      <c r="AT133" s="210" t="s">
        <v>173</v>
      </c>
      <c r="AU133" s="210" t="s">
        <v>86</v>
      </c>
      <c r="AY133" s="14" t="s">
        <v>169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4" t="s">
        <v>84</v>
      </c>
      <c r="BK133" s="211">
        <f>ROUND(I133*H133,2)</f>
        <v>0</v>
      </c>
      <c r="BL133" s="14" t="s">
        <v>251</v>
      </c>
      <c r="BM133" s="210" t="s">
        <v>2694</v>
      </c>
    </row>
    <row r="134" spans="1:65" s="2" customFormat="1" ht="21.75" customHeight="1">
      <c r="A134" s="31"/>
      <c r="B134" s="32"/>
      <c r="C134" s="198" t="s">
        <v>217</v>
      </c>
      <c r="D134" s="198" t="s">
        <v>173</v>
      </c>
      <c r="E134" s="199" t="s">
        <v>2695</v>
      </c>
      <c r="F134" s="200" t="s">
        <v>2696</v>
      </c>
      <c r="G134" s="201" t="s">
        <v>209</v>
      </c>
      <c r="H134" s="202">
        <v>1</v>
      </c>
      <c r="I134" s="203"/>
      <c r="J134" s="204">
        <f>ROUND(I134*H134,2)</f>
        <v>0</v>
      </c>
      <c r="K134" s="205"/>
      <c r="L134" s="36"/>
      <c r="M134" s="206" t="s">
        <v>1</v>
      </c>
      <c r="N134" s="207" t="s">
        <v>41</v>
      </c>
      <c r="O134" s="68"/>
      <c r="P134" s="208">
        <f>O134*H134</f>
        <v>0</v>
      </c>
      <c r="Q134" s="208">
        <v>0</v>
      </c>
      <c r="R134" s="208">
        <f>Q134*H134</f>
        <v>0</v>
      </c>
      <c r="S134" s="208">
        <v>0</v>
      </c>
      <c r="T134" s="209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10" t="s">
        <v>251</v>
      </c>
      <c r="AT134" s="210" t="s">
        <v>173</v>
      </c>
      <c r="AU134" s="210" t="s">
        <v>86</v>
      </c>
      <c r="AY134" s="14" t="s">
        <v>169</v>
      </c>
      <c r="BE134" s="211">
        <f>IF(N134="základní",J134,0)</f>
        <v>0</v>
      </c>
      <c r="BF134" s="211">
        <f>IF(N134="snížená",J134,0)</f>
        <v>0</v>
      </c>
      <c r="BG134" s="211">
        <f>IF(N134="zákl. přenesená",J134,0)</f>
        <v>0</v>
      </c>
      <c r="BH134" s="211">
        <f>IF(N134="sníž. přenesená",J134,0)</f>
        <v>0</v>
      </c>
      <c r="BI134" s="211">
        <f>IF(N134="nulová",J134,0)</f>
        <v>0</v>
      </c>
      <c r="BJ134" s="14" t="s">
        <v>84</v>
      </c>
      <c r="BK134" s="211">
        <f>ROUND(I134*H134,2)</f>
        <v>0</v>
      </c>
      <c r="BL134" s="14" t="s">
        <v>251</v>
      </c>
      <c r="BM134" s="210" t="s">
        <v>2697</v>
      </c>
    </row>
    <row r="135" spans="1:65" s="2" customFormat="1" ht="21.75" customHeight="1">
      <c r="A135" s="31"/>
      <c r="B135" s="32"/>
      <c r="C135" s="198" t="s">
        <v>177</v>
      </c>
      <c r="D135" s="198" t="s">
        <v>173</v>
      </c>
      <c r="E135" s="199" t="s">
        <v>2698</v>
      </c>
      <c r="F135" s="200" t="s">
        <v>2699</v>
      </c>
      <c r="G135" s="201" t="s">
        <v>209</v>
      </c>
      <c r="H135" s="202">
        <v>1</v>
      </c>
      <c r="I135" s="203"/>
      <c r="J135" s="204">
        <f>ROUND(I135*H135,2)</f>
        <v>0</v>
      </c>
      <c r="K135" s="205"/>
      <c r="L135" s="36"/>
      <c r="M135" s="206" t="s">
        <v>1</v>
      </c>
      <c r="N135" s="207" t="s">
        <v>41</v>
      </c>
      <c r="O135" s="68"/>
      <c r="P135" s="208">
        <f>O135*H135</f>
        <v>0</v>
      </c>
      <c r="Q135" s="208">
        <v>0</v>
      </c>
      <c r="R135" s="208">
        <f>Q135*H135</f>
        <v>0</v>
      </c>
      <c r="S135" s="208">
        <v>0</v>
      </c>
      <c r="T135" s="209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10" t="s">
        <v>251</v>
      </c>
      <c r="AT135" s="210" t="s">
        <v>173</v>
      </c>
      <c r="AU135" s="210" t="s">
        <v>86</v>
      </c>
      <c r="AY135" s="14" t="s">
        <v>169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4" t="s">
        <v>84</v>
      </c>
      <c r="BK135" s="211">
        <f>ROUND(I135*H135,2)</f>
        <v>0</v>
      </c>
      <c r="BL135" s="14" t="s">
        <v>251</v>
      </c>
      <c r="BM135" s="210" t="s">
        <v>2700</v>
      </c>
    </row>
    <row r="136" spans="1:65" s="12" customFormat="1" ht="25.9" customHeight="1">
      <c r="B136" s="182"/>
      <c r="C136" s="183"/>
      <c r="D136" s="184" t="s">
        <v>75</v>
      </c>
      <c r="E136" s="185" t="s">
        <v>2701</v>
      </c>
      <c r="F136" s="185" t="s">
        <v>2702</v>
      </c>
      <c r="G136" s="183"/>
      <c r="H136" s="183"/>
      <c r="I136" s="186"/>
      <c r="J136" s="187">
        <f>BK136</f>
        <v>0</v>
      </c>
      <c r="K136" s="183"/>
      <c r="L136" s="188"/>
      <c r="M136" s="189"/>
      <c r="N136" s="190"/>
      <c r="O136" s="190"/>
      <c r="P136" s="191">
        <f>SUM(P137:P141)</f>
        <v>0</v>
      </c>
      <c r="Q136" s="190"/>
      <c r="R136" s="191">
        <f>SUM(R137:R141)</f>
        <v>0</v>
      </c>
      <c r="S136" s="190"/>
      <c r="T136" s="192">
        <f>SUM(T137:T141)</f>
        <v>0</v>
      </c>
      <c r="AR136" s="193" t="s">
        <v>177</v>
      </c>
      <c r="AT136" s="194" t="s">
        <v>75</v>
      </c>
      <c r="AU136" s="194" t="s">
        <v>76</v>
      </c>
      <c r="AY136" s="193" t="s">
        <v>169</v>
      </c>
      <c r="BK136" s="195">
        <f>SUM(BK137:BK141)</f>
        <v>0</v>
      </c>
    </row>
    <row r="137" spans="1:65" s="2" customFormat="1" ht="21.75" customHeight="1">
      <c r="A137" s="31"/>
      <c r="B137" s="32"/>
      <c r="C137" s="198" t="s">
        <v>342</v>
      </c>
      <c r="D137" s="198" t="s">
        <v>173</v>
      </c>
      <c r="E137" s="199" t="s">
        <v>2703</v>
      </c>
      <c r="F137" s="200" t="s">
        <v>2704</v>
      </c>
      <c r="G137" s="201" t="s">
        <v>209</v>
      </c>
      <c r="H137" s="202">
        <v>1</v>
      </c>
      <c r="I137" s="203"/>
      <c r="J137" s="204">
        <f>ROUND(I137*H137,2)</f>
        <v>0</v>
      </c>
      <c r="K137" s="205"/>
      <c r="L137" s="36"/>
      <c r="M137" s="206" t="s">
        <v>1</v>
      </c>
      <c r="N137" s="207" t="s">
        <v>41</v>
      </c>
      <c r="O137" s="68"/>
      <c r="P137" s="208">
        <f>O137*H137</f>
        <v>0</v>
      </c>
      <c r="Q137" s="208">
        <v>0</v>
      </c>
      <c r="R137" s="208">
        <f>Q137*H137</f>
        <v>0</v>
      </c>
      <c r="S137" s="208">
        <v>0</v>
      </c>
      <c r="T137" s="209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10" t="s">
        <v>2705</v>
      </c>
      <c r="AT137" s="210" t="s">
        <v>173</v>
      </c>
      <c r="AU137" s="210" t="s">
        <v>84</v>
      </c>
      <c r="AY137" s="14" t="s">
        <v>169</v>
      </c>
      <c r="BE137" s="211">
        <f>IF(N137="základní",J137,0)</f>
        <v>0</v>
      </c>
      <c r="BF137" s="211">
        <f>IF(N137="snížená",J137,0)</f>
        <v>0</v>
      </c>
      <c r="BG137" s="211">
        <f>IF(N137="zákl. přenesená",J137,0)</f>
        <v>0</v>
      </c>
      <c r="BH137" s="211">
        <f>IF(N137="sníž. přenesená",J137,0)</f>
        <v>0</v>
      </c>
      <c r="BI137" s="211">
        <f>IF(N137="nulová",J137,0)</f>
        <v>0</v>
      </c>
      <c r="BJ137" s="14" t="s">
        <v>84</v>
      </c>
      <c r="BK137" s="211">
        <f>ROUND(I137*H137,2)</f>
        <v>0</v>
      </c>
      <c r="BL137" s="14" t="s">
        <v>2705</v>
      </c>
      <c r="BM137" s="210" t="s">
        <v>2706</v>
      </c>
    </row>
    <row r="138" spans="1:65" s="2" customFormat="1" ht="21.75" customHeight="1">
      <c r="A138" s="31"/>
      <c r="B138" s="32"/>
      <c r="C138" s="198" t="s">
        <v>222</v>
      </c>
      <c r="D138" s="198" t="s">
        <v>173</v>
      </c>
      <c r="E138" s="199" t="s">
        <v>2707</v>
      </c>
      <c r="F138" s="200" t="s">
        <v>2708</v>
      </c>
      <c r="G138" s="201" t="s">
        <v>209</v>
      </c>
      <c r="H138" s="202">
        <v>1</v>
      </c>
      <c r="I138" s="203"/>
      <c r="J138" s="204">
        <f>ROUND(I138*H138,2)</f>
        <v>0</v>
      </c>
      <c r="K138" s="205"/>
      <c r="L138" s="36"/>
      <c r="M138" s="206" t="s">
        <v>1</v>
      </c>
      <c r="N138" s="207" t="s">
        <v>41</v>
      </c>
      <c r="O138" s="68"/>
      <c r="P138" s="208">
        <f>O138*H138</f>
        <v>0</v>
      </c>
      <c r="Q138" s="208">
        <v>0</v>
      </c>
      <c r="R138" s="208">
        <f>Q138*H138</f>
        <v>0</v>
      </c>
      <c r="S138" s="208">
        <v>0</v>
      </c>
      <c r="T138" s="209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10" t="s">
        <v>2705</v>
      </c>
      <c r="AT138" s="210" t="s">
        <v>173</v>
      </c>
      <c r="AU138" s="210" t="s">
        <v>84</v>
      </c>
      <c r="AY138" s="14" t="s">
        <v>169</v>
      </c>
      <c r="BE138" s="211">
        <f>IF(N138="základní",J138,0)</f>
        <v>0</v>
      </c>
      <c r="BF138" s="211">
        <f>IF(N138="snížená",J138,0)</f>
        <v>0</v>
      </c>
      <c r="BG138" s="211">
        <f>IF(N138="zákl. přenesená",J138,0)</f>
        <v>0</v>
      </c>
      <c r="BH138" s="211">
        <f>IF(N138="sníž. přenesená",J138,0)</f>
        <v>0</v>
      </c>
      <c r="BI138" s="211">
        <f>IF(N138="nulová",J138,0)</f>
        <v>0</v>
      </c>
      <c r="BJ138" s="14" t="s">
        <v>84</v>
      </c>
      <c r="BK138" s="211">
        <f>ROUND(I138*H138,2)</f>
        <v>0</v>
      </c>
      <c r="BL138" s="14" t="s">
        <v>2705</v>
      </c>
      <c r="BM138" s="210" t="s">
        <v>2709</v>
      </c>
    </row>
    <row r="139" spans="1:65" s="2" customFormat="1" ht="21.75" customHeight="1">
      <c r="A139" s="31"/>
      <c r="B139" s="32"/>
      <c r="C139" s="198" t="s">
        <v>226</v>
      </c>
      <c r="D139" s="198" t="s">
        <v>173</v>
      </c>
      <c r="E139" s="199" t="s">
        <v>2710</v>
      </c>
      <c r="F139" s="200" t="s">
        <v>2711</v>
      </c>
      <c r="G139" s="201" t="s">
        <v>209</v>
      </c>
      <c r="H139" s="202">
        <v>1</v>
      </c>
      <c r="I139" s="203"/>
      <c r="J139" s="204">
        <f>ROUND(I139*H139,2)</f>
        <v>0</v>
      </c>
      <c r="K139" s="205"/>
      <c r="L139" s="36"/>
      <c r="M139" s="206" t="s">
        <v>1</v>
      </c>
      <c r="N139" s="207" t="s">
        <v>41</v>
      </c>
      <c r="O139" s="68"/>
      <c r="P139" s="208">
        <f>O139*H139</f>
        <v>0</v>
      </c>
      <c r="Q139" s="208">
        <v>0</v>
      </c>
      <c r="R139" s="208">
        <f>Q139*H139</f>
        <v>0</v>
      </c>
      <c r="S139" s="208">
        <v>0</v>
      </c>
      <c r="T139" s="209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10" t="s">
        <v>2705</v>
      </c>
      <c r="AT139" s="210" t="s">
        <v>173</v>
      </c>
      <c r="AU139" s="210" t="s">
        <v>84</v>
      </c>
      <c r="AY139" s="14" t="s">
        <v>169</v>
      </c>
      <c r="BE139" s="211">
        <f>IF(N139="základní",J139,0)</f>
        <v>0</v>
      </c>
      <c r="BF139" s="211">
        <f>IF(N139="snížená",J139,0)</f>
        <v>0</v>
      </c>
      <c r="BG139" s="211">
        <f>IF(N139="zákl. přenesená",J139,0)</f>
        <v>0</v>
      </c>
      <c r="BH139" s="211">
        <f>IF(N139="sníž. přenesená",J139,0)</f>
        <v>0</v>
      </c>
      <c r="BI139" s="211">
        <f>IF(N139="nulová",J139,0)</f>
        <v>0</v>
      </c>
      <c r="BJ139" s="14" t="s">
        <v>84</v>
      </c>
      <c r="BK139" s="211">
        <f>ROUND(I139*H139,2)</f>
        <v>0</v>
      </c>
      <c r="BL139" s="14" t="s">
        <v>2705</v>
      </c>
      <c r="BM139" s="210" t="s">
        <v>2712</v>
      </c>
    </row>
    <row r="140" spans="1:65" s="2" customFormat="1" ht="21.75" customHeight="1">
      <c r="A140" s="31"/>
      <c r="B140" s="32"/>
      <c r="C140" s="198" t="s">
        <v>230</v>
      </c>
      <c r="D140" s="198" t="s">
        <v>173</v>
      </c>
      <c r="E140" s="199" t="s">
        <v>2713</v>
      </c>
      <c r="F140" s="200" t="s">
        <v>2714</v>
      </c>
      <c r="G140" s="201" t="s">
        <v>209</v>
      </c>
      <c r="H140" s="202">
        <v>1</v>
      </c>
      <c r="I140" s="203"/>
      <c r="J140" s="204">
        <f>ROUND(I140*H140,2)</f>
        <v>0</v>
      </c>
      <c r="K140" s="205"/>
      <c r="L140" s="36"/>
      <c r="M140" s="206" t="s">
        <v>1</v>
      </c>
      <c r="N140" s="207" t="s">
        <v>41</v>
      </c>
      <c r="O140" s="68"/>
      <c r="P140" s="208">
        <f>O140*H140</f>
        <v>0</v>
      </c>
      <c r="Q140" s="208">
        <v>0</v>
      </c>
      <c r="R140" s="208">
        <f>Q140*H140</f>
        <v>0</v>
      </c>
      <c r="S140" s="208">
        <v>0</v>
      </c>
      <c r="T140" s="209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10" t="s">
        <v>2705</v>
      </c>
      <c r="AT140" s="210" t="s">
        <v>173</v>
      </c>
      <c r="AU140" s="210" t="s">
        <v>84</v>
      </c>
      <c r="AY140" s="14" t="s">
        <v>169</v>
      </c>
      <c r="BE140" s="211">
        <f>IF(N140="základní",J140,0)</f>
        <v>0</v>
      </c>
      <c r="BF140" s="211">
        <f>IF(N140="snížená",J140,0)</f>
        <v>0</v>
      </c>
      <c r="BG140" s="211">
        <f>IF(N140="zákl. přenesená",J140,0)</f>
        <v>0</v>
      </c>
      <c r="BH140" s="211">
        <f>IF(N140="sníž. přenesená",J140,0)</f>
        <v>0</v>
      </c>
      <c r="BI140" s="211">
        <f>IF(N140="nulová",J140,0)</f>
        <v>0</v>
      </c>
      <c r="BJ140" s="14" t="s">
        <v>84</v>
      </c>
      <c r="BK140" s="211">
        <f>ROUND(I140*H140,2)</f>
        <v>0</v>
      </c>
      <c r="BL140" s="14" t="s">
        <v>2705</v>
      </c>
      <c r="BM140" s="210" t="s">
        <v>2715</v>
      </c>
    </row>
    <row r="141" spans="1:65" s="2" customFormat="1" ht="16.5" customHeight="1">
      <c r="A141" s="31"/>
      <c r="B141" s="32"/>
      <c r="C141" s="198" t="s">
        <v>170</v>
      </c>
      <c r="D141" s="198" t="s">
        <v>173</v>
      </c>
      <c r="E141" s="199" t="s">
        <v>2716</v>
      </c>
      <c r="F141" s="200" t="s">
        <v>2717</v>
      </c>
      <c r="G141" s="201" t="s">
        <v>209</v>
      </c>
      <c r="H141" s="202">
        <v>1</v>
      </c>
      <c r="I141" s="203"/>
      <c r="J141" s="204">
        <f>ROUND(I141*H141,2)</f>
        <v>0</v>
      </c>
      <c r="K141" s="205"/>
      <c r="L141" s="36"/>
      <c r="M141" s="212" t="s">
        <v>1</v>
      </c>
      <c r="N141" s="213" t="s">
        <v>41</v>
      </c>
      <c r="O141" s="214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10" t="s">
        <v>2705</v>
      </c>
      <c r="AT141" s="210" t="s">
        <v>173</v>
      </c>
      <c r="AU141" s="210" t="s">
        <v>84</v>
      </c>
      <c r="AY141" s="14" t="s">
        <v>169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4" t="s">
        <v>84</v>
      </c>
      <c r="BK141" s="211">
        <f>ROUND(I141*H141,2)</f>
        <v>0</v>
      </c>
      <c r="BL141" s="14" t="s">
        <v>2705</v>
      </c>
      <c r="BM141" s="210" t="s">
        <v>2718</v>
      </c>
    </row>
    <row r="142" spans="1:65" s="2" customFormat="1" ht="6.95" customHeight="1">
      <c r="A142" s="31"/>
      <c r="B142" s="51"/>
      <c r="C142" s="52"/>
      <c r="D142" s="52"/>
      <c r="E142" s="52"/>
      <c r="F142" s="52"/>
      <c r="G142" s="52"/>
      <c r="H142" s="52"/>
      <c r="I142" s="52"/>
      <c r="J142" s="52"/>
      <c r="K142" s="52"/>
      <c r="L142" s="36"/>
      <c r="M142" s="31"/>
      <c r="O142" s="31"/>
      <c r="P142" s="31"/>
      <c r="Q142" s="31"/>
      <c r="R142" s="31"/>
      <c r="S142" s="31"/>
      <c r="T142" s="31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</row>
  </sheetData>
  <sheetProtection algorithmName="SHA-512" hashValue="8dEa2a76rJzLfEOwk14fxSvVqGrBq/RnLSS3I9q1LL4leAIR+rtBGh6LXpezEaXqZVjJrbOCyujsW3zBVXvVVg==" saltValue="laxlzksuoZFmX4B266Q0sEoKX48i2zTh63FsNn9tFNlmpl8NaYPWSMgaoy3kg6pIvZBpXiYuE7ympFPGgxYBmA==" spinCount="100000" sheet="1" objects="1" scenarios="1" formatColumns="0" formatRows="0" autoFilter="0"/>
  <autoFilter ref="C128:K141"/>
  <mergeCells count="14">
    <mergeCell ref="D107:F107"/>
    <mergeCell ref="E119:H119"/>
    <mergeCell ref="E121:H121"/>
    <mergeCell ref="L2:V2"/>
    <mergeCell ref="E87:H87"/>
    <mergeCell ref="D103:F103"/>
    <mergeCell ref="D104:F104"/>
    <mergeCell ref="D105:F105"/>
    <mergeCell ref="D106:F106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2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4" t="s">
        <v>119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86</v>
      </c>
    </row>
    <row r="4" spans="1:46" s="1" customFormat="1" ht="24.95" customHeight="1">
      <c r="B4" s="17"/>
      <c r="D4" s="107" t="s">
        <v>126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75" t="str">
        <f>'Rekapitulace stavby'!K6</f>
        <v>Rekonstrukce kina Vesmír</v>
      </c>
      <c r="F7" s="276"/>
      <c r="G7" s="276"/>
      <c r="H7" s="276"/>
      <c r="L7" s="17"/>
    </row>
    <row r="8" spans="1:46" s="2" customFormat="1" ht="12" customHeight="1">
      <c r="A8" s="31"/>
      <c r="B8" s="36"/>
      <c r="C8" s="31"/>
      <c r="D8" s="109" t="s">
        <v>127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7" t="s">
        <v>2719</v>
      </c>
      <c r="F9" s="278"/>
      <c r="G9" s="278"/>
      <c r="H9" s="27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23. 7. 2020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26</v>
      </c>
      <c r="F15" s="31"/>
      <c r="G15" s="31"/>
      <c r="H15" s="31"/>
      <c r="I15" s="109" t="s">
        <v>27</v>
      </c>
      <c r="J15" s="110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28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9" t="str">
        <f>'Rekapitulace stavby'!E14</f>
        <v>Vyplň údaj</v>
      </c>
      <c r="F18" s="280"/>
      <c r="G18" s="280"/>
      <c r="H18" s="280"/>
      <c r="I18" s="109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30</v>
      </c>
      <c r="E20" s="31"/>
      <c r="F20" s="31"/>
      <c r="G20" s="31"/>
      <c r="H20" s="31"/>
      <c r="I20" s="109" t="s">
        <v>25</v>
      </c>
      <c r="J20" s="110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">
        <v>31</v>
      </c>
      <c r="F21" s="31"/>
      <c r="G21" s="31"/>
      <c r="H21" s="31"/>
      <c r="I21" s="109" t="s">
        <v>27</v>
      </c>
      <c r="J21" s="110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33</v>
      </c>
      <c r="E23" s="31"/>
      <c r="F23" s="31"/>
      <c r="G23" s="31"/>
      <c r="H23" s="31"/>
      <c r="I23" s="109" t="s">
        <v>25</v>
      </c>
      <c r="J23" s="110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">
        <v>34</v>
      </c>
      <c r="F24" s="31"/>
      <c r="G24" s="31"/>
      <c r="H24" s="31"/>
      <c r="I24" s="109" t="s">
        <v>27</v>
      </c>
      <c r="J24" s="110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35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81" t="s">
        <v>1</v>
      </c>
      <c r="F27" s="281"/>
      <c r="G27" s="281"/>
      <c r="H27" s="28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6"/>
      <c r="C30" s="31"/>
      <c r="D30" s="110" t="s">
        <v>129</v>
      </c>
      <c r="E30" s="31"/>
      <c r="F30" s="31"/>
      <c r="G30" s="31"/>
      <c r="H30" s="31"/>
      <c r="I30" s="31"/>
      <c r="J30" s="116">
        <f>J96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6"/>
      <c r="C31" s="31"/>
      <c r="D31" s="117" t="s">
        <v>130</v>
      </c>
      <c r="E31" s="31"/>
      <c r="F31" s="31"/>
      <c r="G31" s="31"/>
      <c r="H31" s="31"/>
      <c r="I31" s="31"/>
      <c r="J31" s="116">
        <f>J101</f>
        <v>0</v>
      </c>
      <c r="K31" s="3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18" t="s">
        <v>36</v>
      </c>
      <c r="E32" s="31"/>
      <c r="F32" s="31"/>
      <c r="G32" s="31"/>
      <c r="H32" s="31"/>
      <c r="I32" s="31"/>
      <c r="J32" s="119">
        <f>ROUND(J30 + J31,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15"/>
      <c r="E33" s="115"/>
      <c r="F33" s="115"/>
      <c r="G33" s="115"/>
      <c r="H33" s="115"/>
      <c r="I33" s="115"/>
      <c r="J33" s="115"/>
      <c r="K33" s="115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0" t="s">
        <v>38</v>
      </c>
      <c r="G34" s="31"/>
      <c r="H34" s="31"/>
      <c r="I34" s="120" t="s">
        <v>37</v>
      </c>
      <c r="J34" s="120" t="s">
        <v>39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1" t="s">
        <v>40</v>
      </c>
      <c r="E35" s="109" t="s">
        <v>41</v>
      </c>
      <c r="F35" s="122">
        <f>ROUND((SUM(BE101:BE108) + SUM(BE128:BE131)),  2)</f>
        <v>0</v>
      </c>
      <c r="G35" s="31"/>
      <c r="H35" s="31"/>
      <c r="I35" s="123">
        <v>0.21</v>
      </c>
      <c r="J35" s="122">
        <f>ROUND(((SUM(BE101:BE108) + SUM(BE128:BE131))*I35),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09" t="s">
        <v>42</v>
      </c>
      <c r="F36" s="122">
        <f>ROUND((SUM(BF101:BF108) + SUM(BF128:BF131)),  2)</f>
        <v>0</v>
      </c>
      <c r="G36" s="31"/>
      <c r="H36" s="31"/>
      <c r="I36" s="123">
        <v>0.15</v>
      </c>
      <c r="J36" s="122">
        <f>ROUND(((SUM(BF101:BF108) + SUM(BF128:BF131))*I36),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43</v>
      </c>
      <c r="F37" s="122">
        <f>ROUND((SUM(BG101:BG108) + SUM(BG128:BG131)),  2)</f>
        <v>0</v>
      </c>
      <c r="G37" s="31"/>
      <c r="H37" s="31"/>
      <c r="I37" s="123">
        <v>0.21</v>
      </c>
      <c r="J37" s="122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09" t="s">
        <v>44</v>
      </c>
      <c r="F38" s="122">
        <f>ROUND((SUM(BH101:BH108) + SUM(BH128:BH131)),  2)</f>
        <v>0</v>
      </c>
      <c r="G38" s="31"/>
      <c r="H38" s="31"/>
      <c r="I38" s="123">
        <v>0.15</v>
      </c>
      <c r="J38" s="122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09" t="s">
        <v>45</v>
      </c>
      <c r="F39" s="122">
        <f>ROUND((SUM(BI101:BI108) + SUM(BI128:BI131)),  2)</f>
        <v>0</v>
      </c>
      <c r="G39" s="31"/>
      <c r="H39" s="31"/>
      <c r="I39" s="123">
        <v>0</v>
      </c>
      <c r="J39" s="122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4"/>
      <c r="D41" s="125" t="s">
        <v>46</v>
      </c>
      <c r="E41" s="126"/>
      <c r="F41" s="126"/>
      <c r="G41" s="127" t="s">
        <v>47</v>
      </c>
      <c r="H41" s="128" t="s">
        <v>48</v>
      </c>
      <c r="I41" s="126"/>
      <c r="J41" s="129">
        <f>SUM(J32:J39)</f>
        <v>0</v>
      </c>
      <c r="K41" s="130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hidden="1" customHeight="1">
      <c r="A81" s="31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hidden="1" customHeight="1">
      <c r="A82" s="31"/>
      <c r="B82" s="32"/>
      <c r="C82" s="20" t="s">
        <v>131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3"/>
      <c r="D85" s="33"/>
      <c r="E85" s="272" t="str">
        <f>E7</f>
        <v>Rekonstrukce kina Vesmír</v>
      </c>
      <c r="F85" s="273"/>
      <c r="G85" s="273"/>
      <c r="H85" s="27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127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3"/>
      <c r="D87" s="33"/>
      <c r="E87" s="265" t="str">
        <f>E9</f>
        <v>643-10 - Interiery</v>
      </c>
      <c r="F87" s="274"/>
      <c r="G87" s="274"/>
      <c r="H87" s="274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hidden="1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23. 7. 2020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7" hidden="1" customHeight="1">
      <c r="A91" s="31"/>
      <c r="B91" s="32"/>
      <c r="C91" s="26" t="s">
        <v>24</v>
      </c>
      <c r="D91" s="33"/>
      <c r="E91" s="33"/>
      <c r="F91" s="24" t="str">
        <f>E15</f>
        <v>Město Trutnov</v>
      </c>
      <c r="G91" s="33"/>
      <c r="H91" s="33"/>
      <c r="I91" s="26" t="s">
        <v>30</v>
      </c>
      <c r="J91" s="29" t="str">
        <f>E21</f>
        <v>ROSA ARCHITEKT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hidden="1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26" t="s">
        <v>33</v>
      </c>
      <c r="J92" s="29" t="str">
        <f>E24</f>
        <v>Martina Škopová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42" t="s">
        <v>132</v>
      </c>
      <c r="D94" s="143"/>
      <c r="E94" s="143"/>
      <c r="F94" s="143"/>
      <c r="G94" s="143"/>
      <c r="H94" s="143"/>
      <c r="I94" s="143"/>
      <c r="J94" s="144" t="s">
        <v>133</v>
      </c>
      <c r="K94" s="14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hidden="1" customHeight="1">
      <c r="A96" s="31"/>
      <c r="B96" s="32"/>
      <c r="C96" s="145" t="s">
        <v>134</v>
      </c>
      <c r="D96" s="33"/>
      <c r="E96" s="33"/>
      <c r="F96" s="33"/>
      <c r="G96" s="33"/>
      <c r="H96" s="33"/>
      <c r="I96" s="33"/>
      <c r="J96" s="81">
        <f>J128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135</v>
      </c>
    </row>
    <row r="97" spans="1:65" s="9" customFormat="1" ht="24.95" hidden="1" customHeight="1">
      <c r="B97" s="146"/>
      <c r="C97" s="147"/>
      <c r="D97" s="148" t="s">
        <v>139</v>
      </c>
      <c r="E97" s="149"/>
      <c r="F97" s="149"/>
      <c r="G97" s="149"/>
      <c r="H97" s="149"/>
      <c r="I97" s="149"/>
      <c r="J97" s="150">
        <f>J129</f>
        <v>0</v>
      </c>
      <c r="K97" s="147"/>
      <c r="L97" s="151"/>
    </row>
    <row r="98" spans="1:65" s="10" customFormat="1" ht="19.899999999999999" hidden="1" customHeight="1">
      <c r="B98" s="152"/>
      <c r="C98" s="153"/>
      <c r="D98" s="154" t="s">
        <v>2720</v>
      </c>
      <c r="E98" s="155"/>
      <c r="F98" s="155"/>
      <c r="G98" s="155"/>
      <c r="H98" s="155"/>
      <c r="I98" s="155"/>
      <c r="J98" s="156">
        <f>J130</f>
        <v>0</v>
      </c>
      <c r="K98" s="153"/>
      <c r="L98" s="157"/>
    </row>
    <row r="99" spans="1:65" s="2" customFormat="1" ht="21.75" hidden="1" customHeight="1">
      <c r="A99" s="31"/>
      <c r="B99" s="32"/>
      <c r="C99" s="33"/>
      <c r="D99" s="33"/>
      <c r="E99" s="33"/>
      <c r="F99" s="33"/>
      <c r="G99" s="33"/>
      <c r="H99" s="33"/>
      <c r="I99" s="33"/>
      <c r="J99" s="33"/>
      <c r="K99" s="33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65" s="2" customFormat="1" ht="6.95" hidden="1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65" s="2" customFormat="1" ht="29.25" hidden="1" customHeight="1">
      <c r="A101" s="31"/>
      <c r="B101" s="32"/>
      <c r="C101" s="145" t="s">
        <v>145</v>
      </c>
      <c r="D101" s="33"/>
      <c r="E101" s="33"/>
      <c r="F101" s="33"/>
      <c r="G101" s="33"/>
      <c r="H101" s="33"/>
      <c r="I101" s="33"/>
      <c r="J101" s="158">
        <f>ROUND(J102 + J103 + J104 + J105 + J106 + J107,2)</f>
        <v>0</v>
      </c>
      <c r="K101" s="33"/>
      <c r="L101" s="48"/>
      <c r="N101" s="159" t="s">
        <v>40</v>
      </c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65" s="2" customFormat="1" ht="18" hidden="1" customHeight="1">
      <c r="A102" s="31"/>
      <c r="B102" s="32"/>
      <c r="C102" s="33"/>
      <c r="D102" s="270" t="s">
        <v>146</v>
      </c>
      <c r="E102" s="271"/>
      <c r="F102" s="271"/>
      <c r="G102" s="33"/>
      <c r="H102" s="33"/>
      <c r="I102" s="33"/>
      <c r="J102" s="161">
        <v>0</v>
      </c>
      <c r="K102" s="33"/>
      <c r="L102" s="162"/>
      <c r="M102" s="163"/>
      <c r="N102" s="164" t="s">
        <v>41</v>
      </c>
      <c r="O102" s="163"/>
      <c r="P102" s="163"/>
      <c r="Q102" s="163"/>
      <c r="R102" s="163"/>
      <c r="S102" s="165"/>
      <c r="T102" s="165"/>
      <c r="U102" s="165"/>
      <c r="V102" s="165"/>
      <c r="W102" s="165"/>
      <c r="X102" s="165"/>
      <c r="Y102" s="165"/>
      <c r="Z102" s="165"/>
      <c r="AA102" s="165"/>
      <c r="AB102" s="165"/>
      <c r="AC102" s="165"/>
      <c r="AD102" s="165"/>
      <c r="AE102" s="165"/>
      <c r="AF102" s="163"/>
      <c r="AG102" s="163"/>
      <c r="AH102" s="163"/>
      <c r="AI102" s="163"/>
      <c r="AJ102" s="163"/>
      <c r="AK102" s="163"/>
      <c r="AL102" s="163"/>
      <c r="AM102" s="163"/>
      <c r="AN102" s="163"/>
      <c r="AO102" s="163"/>
      <c r="AP102" s="163"/>
      <c r="AQ102" s="163"/>
      <c r="AR102" s="163"/>
      <c r="AS102" s="163"/>
      <c r="AT102" s="163"/>
      <c r="AU102" s="163"/>
      <c r="AV102" s="163"/>
      <c r="AW102" s="163"/>
      <c r="AX102" s="163"/>
      <c r="AY102" s="166" t="s">
        <v>124</v>
      </c>
      <c r="AZ102" s="163"/>
      <c r="BA102" s="163"/>
      <c r="BB102" s="163"/>
      <c r="BC102" s="163"/>
      <c r="BD102" s="163"/>
      <c r="BE102" s="167">
        <f t="shared" ref="BE102:BE107" si="0">IF(N102="základní",J102,0)</f>
        <v>0</v>
      </c>
      <c r="BF102" s="167">
        <f t="shared" ref="BF102:BF107" si="1">IF(N102="snížená",J102,0)</f>
        <v>0</v>
      </c>
      <c r="BG102" s="167">
        <f t="shared" ref="BG102:BG107" si="2">IF(N102="zákl. přenesená",J102,0)</f>
        <v>0</v>
      </c>
      <c r="BH102" s="167">
        <f t="shared" ref="BH102:BH107" si="3">IF(N102="sníž. přenesená",J102,0)</f>
        <v>0</v>
      </c>
      <c r="BI102" s="167">
        <f t="shared" ref="BI102:BI107" si="4">IF(N102="nulová",J102,0)</f>
        <v>0</v>
      </c>
      <c r="BJ102" s="166" t="s">
        <v>84</v>
      </c>
      <c r="BK102" s="163"/>
      <c r="BL102" s="163"/>
      <c r="BM102" s="163"/>
    </row>
    <row r="103" spans="1:65" s="2" customFormat="1" ht="18" hidden="1" customHeight="1">
      <c r="A103" s="31"/>
      <c r="B103" s="32"/>
      <c r="C103" s="33"/>
      <c r="D103" s="270" t="s">
        <v>147</v>
      </c>
      <c r="E103" s="271"/>
      <c r="F103" s="271"/>
      <c r="G103" s="33"/>
      <c r="H103" s="33"/>
      <c r="I103" s="33"/>
      <c r="J103" s="161">
        <v>0</v>
      </c>
      <c r="K103" s="33"/>
      <c r="L103" s="162"/>
      <c r="M103" s="163"/>
      <c r="N103" s="164" t="s">
        <v>41</v>
      </c>
      <c r="O103" s="163"/>
      <c r="P103" s="163"/>
      <c r="Q103" s="163"/>
      <c r="R103" s="163"/>
      <c r="S103" s="165"/>
      <c r="T103" s="165"/>
      <c r="U103" s="165"/>
      <c r="V103" s="165"/>
      <c r="W103" s="165"/>
      <c r="X103" s="165"/>
      <c r="Y103" s="165"/>
      <c r="Z103" s="165"/>
      <c r="AA103" s="165"/>
      <c r="AB103" s="165"/>
      <c r="AC103" s="165"/>
      <c r="AD103" s="165"/>
      <c r="AE103" s="165"/>
      <c r="AF103" s="163"/>
      <c r="AG103" s="163"/>
      <c r="AH103" s="163"/>
      <c r="AI103" s="163"/>
      <c r="AJ103" s="163"/>
      <c r="AK103" s="163"/>
      <c r="AL103" s="163"/>
      <c r="AM103" s="163"/>
      <c r="AN103" s="163"/>
      <c r="AO103" s="163"/>
      <c r="AP103" s="163"/>
      <c r="AQ103" s="163"/>
      <c r="AR103" s="163"/>
      <c r="AS103" s="163"/>
      <c r="AT103" s="163"/>
      <c r="AU103" s="163"/>
      <c r="AV103" s="163"/>
      <c r="AW103" s="163"/>
      <c r="AX103" s="163"/>
      <c r="AY103" s="166" t="s">
        <v>124</v>
      </c>
      <c r="AZ103" s="163"/>
      <c r="BA103" s="163"/>
      <c r="BB103" s="163"/>
      <c r="BC103" s="163"/>
      <c r="BD103" s="163"/>
      <c r="BE103" s="167">
        <f t="shared" si="0"/>
        <v>0</v>
      </c>
      <c r="BF103" s="167">
        <f t="shared" si="1"/>
        <v>0</v>
      </c>
      <c r="BG103" s="167">
        <f t="shared" si="2"/>
        <v>0</v>
      </c>
      <c r="BH103" s="167">
        <f t="shared" si="3"/>
        <v>0</v>
      </c>
      <c r="BI103" s="167">
        <f t="shared" si="4"/>
        <v>0</v>
      </c>
      <c r="BJ103" s="166" t="s">
        <v>84</v>
      </c>
      <c r="BK103" s="163"/>
      <c r="BL103" s="163"/>
      <c r="BM103" s="163"/>
    </row>
    <row r="104" spans="1:65" s="2" customFormat="1" ht="18" hidden="1" customHeight="1">
      <c r="A104" s="31"/>
      <c r="B104" s="32"/>
      <c r="C104" s="33"/>
      <c r="D104" s="270" t="s">
        <v>148</v>
      </c>
      <c r="E104" s="271"/>
      <c r="F104" s="271"/>
      <c r="G104" s="33"/>
      <c r="H104" s="33"/>
      <c r="I104" s="33"/>
      <c r="J104" s="161">
        <v>0</v>
      </c>
      <c r="K104" s="33"/>
      <c r="L104" s="162"/>
      <c r="M104" s="163"/>
      <c r="N104" s="164" t="s">
        <v>41</v>
      </c>
      <c r="O104" s="163"/>
      <c r="P104" s="163"/>
      <c r="Q104" s="163"/>
      <c r="R104" s="163"/>
      <c r="S104" s="165"/>
      <c r="T104" s="165"/>
      <c r="U104" s="165"/>
      <c r="V104" s="165"/>
      <c r="W104" s="165"/>
      <c r="X104" s="165"/>
      <c r="Y104" s="165"/>
      <c r="Z104" s="165"/>
      <c r="AA104" s="165"/>
      <c r="AB104" s="165"/>
      <c r="AC104" s="165"/>
      <c r="AD104" s="165"/>
      <c r="AE104" s="165"/>
      <c r="AF104" s="163"/>
      <c r="AG104" s="163"/>
      <c r="AH104" s="163"/>
      <c r="AI104" s="163"/>
      <c r="AJ104" s="163"/>
      <c r="AK104" s="163"/>
      <c r="AL104" s="163"/>
      <c r="AM104" s="163"/>
      <c r="AN104" s="163"/>
      <c r="AO104" s="163"/>
      <c r="AP104" s="163"/>
      <c r="AQ104" s="163"/>
      <c r="AR104" s="163"/>
      <c r="AS104" s="163"/>
      <c r="AT104" s="163"/>
      <c r="AU104" s="163"/>
      <c r="AV104" s="163"/>
      <c r="AW104" s="163"/>
      <c r="AX104" s="163"/>
      <c r="AY104" s="166" t="s">
        <v>124</v>
      </c>
      <c r="AZ104" s="163"/>
      <c r="BA104" s="163"/>
      <c r="BB104" s="163"/>
      <c r="BC104" s="163"/>
      <c r="BD104" s="163"/>
      <c r="BE104" s="167">
        <f t="shared" si="0"/>
        <v>0</v>
      </c>
      <c r="BF104" s="167">
        <f t="shared" si="1"/>
        <v>0</v>
      </c>
      <c r="BG104" s="167">
        <f t="shared" si="2"/>
        <v>0</v>
      </c>
      <c r="BH104" s="167">
        <f t="shared" si="3"/>
        <v>0</v>
      </c>
      <c r="BI104" s="167">
        <f t="shared" si="4"/>
        <v>0</v>
      </c>
      <c r="BJ104" s="166" t="s">
        <v>84</v>
      </c>
      <c r="BK104" s="163"/>
      <c r="BL104" s="163"/>
      <c r="BM104" s="163"/>
    </row>
    <row r="105" spans="1:65" s="2" customFormat="1" ht="18" hidden="1" customHeight="1">
      <c r="A105" s="31"/>
      <c r="B105" s="32"/>
      <c r="C105" s="33"/>
      <c r="D105" s="270" t="s">
        <v>149</v>
      </c>
      <c r="E105" s="271"/>
      <c r="F105" s="271"/>
      <c r="G105" s="33"/>
      <c r="H105" s="33"/>
      <c r="I105" s="33"/>
      <c r="J105" s="161">
        <v>0</v>
      </c>
      <c r="K105" s="33"/>
      <c r="L105" s="162"/>
      <c r="M105" s="163"/>
      <c r="N105" s="164" t="s">
        <v>41</v>
      </c>
      <c r="O105" s="163"/>
      <c r="P105" s="163"/>
      <c r="Q105" s="163"/>
      <c r="R105" s="163"/>
      <c r="S105" s="165"/>
      <c r="T105" s="165"/>
      <c r="U105" s="165"/>
      <c r="V105" s="165"/>
      <c r="W105" s="165"/>
      <c r="X105" s="165"/>
      <c r="Y105" s="165"/>
      <c r="Z105" s="165"/>
      <c r="AA105" s="165"/>
      <c r="AB105" s="165"/>
      <c r="AC105" s="165"/>
      <c r="AD105" s="165"/>
      <c r="AE105" s="165"/>
      <c r="AF105" s="163"/>
      <c r="AG105" s="163"/>
      <c r="AH105" s="163"/>
      <c r="AI105" s="163"/>
      <c r="AJ105" s="163"/>
      <c r="AK105" s="163"/>
      <c r="AL105" s="163"/>
      <c r="AM105" s="163"/>
      <c r="AN105" s="163"/>
      <c r="AO105" s="163"/>
      <c r="AP105" s="163"/>
      <c r="AQ105" s="163"/>
      <c r="AR105" s="163"/>
      <c r="AS105" s="163"/>
      <c r="AT105" s="163"/>
      <c r="AU105" s="163"/>
      <c r="AV105" s="163"/>
      <c r="AW105" s="163"/>
      <c r="AX105" s="163"/>
      <c r="AY105" s="166" t="s">
        <v>124</v>
      </c>
      <c r="AZ105" s="163"/>
      <c r="BA105" s="163"/>
      <c r="BB105" s="163"/>
      <c r="BC105" s="163"/>
      <c r="BD105" s="163"/>
      <c r="BE105" s="167">
        <f t="shared" si="0"/>
        <v>0</v>
      </c>
      <c r="BF105" s="167">
        <f t="shared" si="1"/>
        <v>0</v>
      </c>
      <c r="BG105" s="167">
        <f t="shared" si="2"/>
        <v>0</v>
      </c>
      <c r="BH105" s="167">
        <f t="shared" si="3"/>
        <v>0</v>
      </c>
      <c r="BI105" s="167">
        <f t="shared" si="4"/>
        <v>0</v>
      </c>
      <c r="BJ105" s="166" t="s">
        <v>84</v>
      </c>
      <c r="BK105" s="163"/>
      <c r="BL105" s="163"/>
      <c r="BM105" s="163"/>
    </row>
    <row r="106" spans="1:65" s="2" customFormat="1" ht="18" hidden="1" customHeight="1">
      <c r="A106" s="31"/>
      <c r="B106" s="32"/>
      <c r="C106" s="33"/>
      <c r="D106" s="270" t="s">
        <v>150</v>
      </c>
      <c r="E106" s="271"/>
      <c r="F106" s="271"/>
      <c r="G106" s="33"/>
      <c r="H106" s="33"/>
      <c r="I106" s="33"/>
      <c r="J106" s="161">
        <v>0</v>
      </c>
      <c r="K106" s="33"/>
      <c r="L106" s="162"/>
      <c r="M106" s="163"/>
      <c r="N106" s="164" t="s">
        <v>41</v>
      </c>
      <c r="O106" s="163"/>
      <c r="P106" s="163"/>
      <c r="Q106" s="163"/>
      <c r="R106" s="163"/>
      <c r="S106" s="165"/>
      <c r="T106" s="165"/>
      <c r="U106" s="165"/>
      <c r="V106" s="165"/>
      <c r="W106" s="165"/>
      <c r="X106" s="165"/>
      <c r="Y106" s="165"/>
      <c r="Z106" s="165"/>
      <c r="AA106" s="165"/>
      <c r="AB106" s="165"/>
      <c r="AC106" s="165"/>
      <c r="AD106" s="165"/>
      <c r="AE106" s="165"/>
      <c r="AF106" s="163"/>
      <c r="AG106" s="163"/>
      <c r="AH106" s="163"/>
      <c r="AI106" s="163"/>
      <c r="AJ106" s="163"/>
      <c r="AK106" s="163"/>
      <c r="AL106" s="163"/>
      <c r="AM106" s="163"/>
      <c r="AN106" s="163"/>
      <c r="AO106" s="163"/>
      <c r="AP106" s="163"/>
      <c r="AQ106" s="163"/>
      <c r="AR106" s="163"/>
      <c r="AS106" s="163"/>
      <c r="AT106" s="163"/>
      <c r="AU106" s="163"/>
      <c r="AV106" s="163"/>
      <c r="AW106" s="163"/>
      <c r="AX106" s="163"/>
      <c r="AY106" s="166" t="s">
        <v>124</v>
      </c>
      <c r="AZ106" s="163"/>
      <c r="BA106" s="163"/>
      <c r="BB106" s="163"/>
      <c r="BC106" s="163"/>
      <c r="BD106" s="163"/>
      <c r="BE106" s="167">
        <f t="shared" si="0"/>
        <v>0</v>
      </c>
      <c r="BF106" s="167">
        <f t="shared" si="1"/>
        <v>0</v>
      </c>
      <c r="BG106" s="167">
        <f t="shared" si="2"/>
        <v>0</v>
      </c>
      <c r="BH106" s="167">
        <f t="shared" si="3"/>
        <v>0</v>
      </c>
      <c r="BI106" s="167">
        <f t="shared" si="4"/>
        <v>0</v>
      </c>
      <c r="BJ106" s="166" t="s">
        <v>84</v>
      </c>
      <c r="BK106" s="163"/>
      <c r="BL106" s="163"/>
      <c r="BM106" s="163"/>
    </row>
    <row r="107" spans="1:65" s="2" customFormat="1" ht="18" hidden="1" customHeight="1">
      <c r="A107" s="31"/>
      <c r="B107" s="32"/>
      <c r="C107" s="33"/>
      <c r="D107" s="160" t="s">
        <v>151</v>
      </c>
      <c r="E107" s="33"/>
      <c r="F107" s="33"/>
      <c r="G107" s="33"/>
      <c r="H107" s="33"/>
      <c r="I107" s="33"/>
      <c r="J107" s="161">
        <f>ROUND(J30*T107,2)</f>
        <v>0</v>
      </c>
      <c r="K107" s="33"/>
      <c r="L107" s="162"/>
      <c r="M107" s="163"/>
      <c r="N107" s="164" t="s">
        <v>41</v>
      </c>
      <c r="O107" s="163"/>
      <c r="P107" s="163"/>
      <c r="Q107" s="163"/>
      <c r="R107" s="163"/>
      <c r="S107" s="165"/>
      <c r="T107" s="165"/>
      <c r="U107" s="165"/>
      <c r="V107" s="165"/>
      <c r="W107" s="165"/>
      <c r="X107" s="165"/>
      <c r="Y107" s="165"/>
      <c r="Z107" s="165"/>
      <c r="AA107" s="165"/>
      <c r="AB107" s="165"/>
      <c r="AC107" s="165"/>
      <c r="AD107" s="165"/>
      <c r="AE107" s="165"/>
      <c r="AF107" s="163"/>
      <c r="AG107" s="163"/>
      <c r="AH107" s="163"/>
      <c r="AI107" s="163"/>
      <c r="AJ107" s="163"/>
      <c r="AK107" s="163"/>
      <c r="AL107" s="163"/>
      <c r="AM107" s="163"/>
      <c r="AN107" s="163"/>
      <c r="AO107" s="163"/>
      <c r="AP107" s="163"/>
      <c r="AQ107" s="163"/>
      <c r="AR107" s="163"/>
      <c r="AS107" s="163"/>
      <c r="AT107" s="163"/>
      <c r="AU107" s="163"/>
      <c r="AV107" s="163"/>
      <c r="AW107" s="163"/>
      <c r="AX107" s="163"/>
      <c r="AY107" s="166" t="s">
        <v>152</v>
      </c>
      <c r="AZ107" s="163"/>
      <c r="BA107" s="163"/>
      <c r="BB107" s="163"/>
      <c r="BC107" s="163"/>
      <c r="BD107" s="163"/>
      <c r="BE107" s="167">
        <f t="shared" si="0"/>
        <v>0</v>
      </c>
      <c r="BF107" s="167">
        <f t="shared" si="1"/>
        <v>0</v>
      </c>
      <c r="BG107" s="167">
        <f t="shared" si="2"/>
        <v>0</v>
      </c>
      <c r="BH107" s="167">
        <f t="shared" si="3"/>
        <v>0</v>
      </c>
      <c r="BI107" s="167">
        <f t="shared" si="4"/>
        <v>0</v>
      </c>
      <c r="BJ107" s="166" t="s">
        <v>84</v>
      </c>
      <c r="BK107" s="163"/>
      <c r="BL107" s="163"/>
      <c r="BM107" s="163"/>
    </row>
    <row r="108" spans="1:65" s="2" customFormat="1" hidden="1">
      <c r="A108" s="31"/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65" s="2" customFormat="1" ht="29.25" hidden="1" customHeight="1">
      <c r="A109" s="31"/>
      <c r="B109" s="32"/>
      <c r="C109" s="168" t="s">
        <v>153</v>
      </c>
      <c r="D109" s="143"/>
      <c r="E109" s="143"/>
      <c r="F109" s="143"/>
      <c r="G109" s="143"/>
      <c r="H109" s="143"/>
      <c r="I109" s="143"/>
      <c r="J109" s="169">
        <f>ROUND(J96+J101,2)</f>
        <v>0</v>
      </c>
      <c r="K109" s="14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65" s="2" customFormat="1" ht="6.95" hidden="1" customHeight="1">
      <c r="A110" s="31"/>
      <c r="B110" s="51"/>
      <c r="C110" s="52"/>
      <c r="D110" s="52"/>
      <c r="E110" s="52"/>
      <c r="F110" s="52"/>
      <c r="G110" s="52"/>
      <c r="H110" s="52"/>
      <c r="I110" s="52"/>
      <c r="J110" s="52"/>
      <c r="K110" s="52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65" hidden="1"/>
    <row r="112" spans="1:65" hidden="1"/>
    <row r="113" spans="1:63" hidden="1"/>
    <row r="114" spans="1:63" s="2" customFormat="1" ht="6.95" customHeight="1">
      <c r="A114" s="31"/>
      <c r="B114" s="53"/>
      <c r="C114" s="54"/>
      <c r="D114" s="54"/>
      <c r="E114" s="54"/>
      <c r="F114" s="54"/>
      <c r="G114" s="54"/>
      <c r="H114" s="54"/>
      <c r="I114" s="54"/>
      <c r="J114" s="54"/>
      <c r="K114" s="54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3" s="2" customFormat="1" ht="24.95" customHeight="1">
      <c r="A115" s="31"/>
      <c r="B115" s="32"/>
      <c r="C115" s="20" t="s">
        <v>154</v>
      </c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3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3" s="2" customFormat="1" ht="12" customHeight="1">
      <c r="A117" s="31"/>
      <c r="B117" s="32"/>
      <c r="C117" s="26" t="s">
        <v>16</v>
      </c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3" s="2" customFormat="1" ht="16.5" customHeight="1">
      <c r="A118" s="31"/>
      <c r="B118" s="32"/>
      <c r="C118" s="33"/>
      <c r="D118" s="33"/>
      <c r="E118" s="272" t="str">
        <f>E7</f>
        <v>Rekonstrukce kina Vesmír</v>
      </c>
      <c r="F118" s="273"/>
      <c r="G118" s="273"/>
      <c r="H118" s="27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12" customHeight="1">
      <c r="A119" s="31"/>
      <c r="B119" s="32"/>
      <c r="C119" s="26" t="s">
        <v>127</v>
      </c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16.5" customHeight="1">
      <c r="A120" s="31"/>
      <c r="B120" s="32"/>
      <c r="C120" s="33"/>
      <c r="D120" s="33"/>
      <c r="E120" s="265" t="str">
        <f>E9</f>
        <v>643-10 - Interiery</v>
      </c>
      <c r="F120" s="274"/>
      <c r="G120" s="274"/>
      <c r="H120" s="274"/>
      <c r="I120" s="33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6.9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12" customHeight="1">
      <c r="A122" s="31"/>
      <c r="B122" s="32"/>
      <c r="C122" s="26" t="s">
        <v>20</v>
      </c>
      <c r="D122" s="33"/>
      <c r="E122" s="33"/>
      <c r="F122" s="24" t="str">
        <f>F12</f>
        <v xml:space="preserve"> </v>
      </c>
      <c r="G122" s="33"/>
      <c r="H122" s="33"/>
      <c r="I122" s="26" t="s">
        <v>22</v>
      </c>
      <c r="J122" s="63" t="str">
        <f>IF(J12="","",J12)</f>
        <v>23. 7. 2020</v>
      </c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6.95" customHeight="1">
      <c r="A123" s="31"/>
      <c r="B123" s="32"/>
      <c r="C123" s="33"/>
      <c r="D123" s="33"/>
      <c r="E123" s="33"/>
      <c r="F123" s="33"/>
      <c r="G123" s="33"/>
      <c r="H123" s="33"/>
      <c r="I123" s="33"/>
      <c r="J123" s="33"/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25.7" customHeight="1">
      <c r="A124" s="31"/>
      <c r="B124" s="32"/>
      <c r="C124" s="26" t="s">
        <v>24</v>
      </c>
      <c r="D124" s="33"/>
      <c r="E124" s="33"/>
      <c r="F124" s="24" t="str">
        <f>E15</f>
        <v>Město Trutnov</v>
      </c>
      <c r="G124" s="33"/>
      <c r="H124" s="33"/>
      <c r="I124" s="26" t="s">
        <v>30</v>
      </c>
      <c r="J124" s="29" t="str">
        <f>E21</f>
        <v>ROSA ARCHITEKT s.r.o.</v>
      </c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2" customFormat="1" ht="15.2" customHeight="1">
      <c r="A125" s="31"/>
      <c r="B125" s="32"/>
      <c r="C125" s="26" t="s">
        <v>28</v>
      </c>
      <c r="D125" s="33"/>
      <c r="E125" s="33"/>
      <c r="F125" s="24" t="str">
        <f>IF(E18="","",E18)</f>
        <v>Vyplň údaj</v>
      </c>
      <c r="G125" s="33"/>
      <c r="H125" s="33"/>
      <c r="I125" s="26" t="s">
        <v>33</v>
      </c>
      <c r="J125" s="29" t="str">
        <f>E24</f>
        <v>Martina Škopová</v>
      </c>
      <c r="K125" s="33"/>
      <c r="L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63" s="2" customFormat="1" ht="10.35" customHeight="1">
      <c r="A126" s="31"/>
      <c r="B126" s="32"/>
      <c r="C126" s="33"/>
      <c r="D126" s="33"/>
      <c r="E126" s="33"/>
      <c r="F126" s="33"/>
      <c r="G126" s="33"/>
      <c r="H126" s="33"/>
      <c r="I126" s="33"/>
      <c r="J126" s="33"/>
      <c r="K126" s="33"/>
      <c r="L126" s="48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63" s="11" customFormat="1" ht="29.25" customHeight="1">
      <c r="A127" s="170"/>
      <c r="B127" s="171"/>
      <c r="C127" s="172" t="s">
        <v>155</v>
      </c>
      <c r="D127" s="173" t="s">
        <v>61</v>
      </c>
      <c r="E127" s="173" t="s">
        <v>57</v>
      </c>
      <c r="F127" s="173" t="s">
        <v>58</v>
      </c>
      <c r="G127" s="173" t="s">
        <v>156</v>
      </c>
      <c r="H127" s="173" t="s">
        <v>157</v>
      </c>
      <c r="I127" s="173" t="s">
        <v>158</v>
      </c>
      <c r="J127" s="174" t="s">
        <v>133</v>
      </c>
      <c r="K127" s="175" t="s">
        <v>159</v>
      </c>
      <c r="L127" s="176"/>
      <c r="M127" s="72" t="s">
        <v>1</v>
      </c>
      <c r="N127" s="73" t="s">
        <v>40</v>
      </c>
      <c r="O127" s="73" t="s">
        <v>160</v>
      </c>
      <c r="P127" s="73" t="s">
        <v>161</v>
      </c>
      <c r="Q127" s="73" t="s">
        <v>162</v>
      </c>
      <c r="R127" s="73" t="s">
        <v>163</v>
      </c>
      <c r="S127" s="73" t="s">
        <v>164</v>
      </c>
      <c r="T127" s="74" t="s">
        <v>165</v>
      </c>
      <c r="U127" s="170"/>
      <c r="V127" s="170"/>
      <c r="W127" s="170"/>
      <c r="X127" s="170"/>
      <c r="Y127" s="170"/>
      <c r="Z127" s="170"/>
      <c r="AA127" s="170"/>
      <c r="AB127" s="170"/>
      <c r="AC127" s="170"/>
      <c r="AD127" s="170"/>
      <c r="AE127" s="170"/>
    </row>
    <row r="128" spans="1:63" s="2" customFormat="1" ht="22.9" customHeight="1">
      <c r="A128" s="31"/>
      <c r="B128" s="32"/>
      <c r="C128" s="79" t="s">
        <v>166</v>
      </c>
      <c r="D128" s="33"/>
      <c r="E128" s="33"/>
      <c r="F128" s="33"/>
      <c r="G128" s="33"/>
      <c r="H128" s="33"/>
      <c r="I128" s="33"/>
      <c r="J128" s="177">
        <f>BK128</f>
        <v>0</v>
      </c>
      <c r="K128" s="33"/>
      <c r="L128" s="36"/>
      <c r="M128" s="75"/>
      <c r="N128" s="178"/>
      <c r="O128" s="76"/>
      <c r="P128" s="179">
        <f>P129</f>
        <v>0</v>
      </c>
      <c r="Q128" s="76"/>
      <c r="R128" s="179">
        <f>R129</f>
        <v>0</v>
      </c>
      <c r="S128" s="76"/>
      <c r="T128" s="180">
        <f>T129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75</v>
      </c>
      <c r="AU128" s="14" t="s">
        <v>135</v>
      </c>
      <c r="BK128" s="181">
        <f>BK129</f>
        <v>0</v>
      </c>
    </row>
    <row r="129" spans="1:65" s="12" customFormat="1" ht="25.9" customHeight="1">
      <c r="B129" s="182"/>
      <c r="C129" s="183"/>
      <c r="D129" s="184" t="s">
        <v>75</v>
      </c>
      <c r="E129" s="185" t="s">
        <v>245</v>
      </c>
      <c r="F129" s="185" t="s">
        <v>246</v>
      </c>
      <c r="G129" s="183"/>
      <c r="H129" s="183"/>
      <c r="I129" s="186"/>
      <c r="J129" s="187">
        <f>BK129</f>
        <v>0</v>
      </c>
      <c r="K129" s="183"/>
      <c r="L129" s="188"/>
      <c r="M129" s="189"/>
      <c r="N129" s="190"/>
      <c r="O129" s="190"/>
      <c r="P129" s="191">
        <f>P130</f>
        <v>0</v>
      </c>
      <c r="Q129" s="190"/>
      <c r="R129" s="191">
        <f>R130</f>
        <v>0</v>
      </c>
      <c r="S129" s="190"/>
      <c r="T129" s="192">
        <f>T130</f>
        <v>0</v>
      </c>
      <c r="AR129" s="193" t="s">
        <v>86</v>
      </c>
      <c r="AT129" s="194" t="s">
        <v>75</v>
      </c>
      <c r="AU129" s="194" t="s">
        <v>76</v>
      </c>
      <c r="AY129" s="193" t="s">
        <v>169</v>
      </c>
      <c r="BK129" s="195">
        <f>BK130</f>
        <v>0</v>
      </c>
    </row>
    <row r="130" spans="1:65" s="12" customFormat="1" ht="22.9" customHeight="1">
      <c r="B130" s="182"/>
      <c r="C130" s="183"/>
      <c r="D130" s="184" t="s">
        <v>75</v>
      </c>
      <c r="E130" s="196" t="s">
        <v>510</v>
      </c>
      <c r="F130" s="196" t="s">
        <v>118</v>
      </c>
      <c r="G130" s="183"/>
      <c r="H130" s="183"/>
      <c r="I130" s="186"/>
      <c r="J130" s="197">
        <f>BK130</f>
        <v>0</v>
      </c>
      <c r="K130" s="183"/>
      <c r="L130" s="188"/>
      <c r="M130" s="189"/>
      <c r="N130" s="190"/>
      <c r="O130" s="190"/>
      <c r="P130" s="191">
        <f>P131</f>
        <v>0</v>
      </c>
      <c r="Q130" s="190"/>
      <c r="R130" s="191">
        <f>R131</f>
        <v>0</v>
      </c>
      <c r="S130" s="190"/>
      <c r="T130" s="192">
        <f>T131</f>
        <v>0</v>
      </c>
      <c r="AR130" s="193" t="s">
        <v>86</v>
      </c>
      <c r="AT130" s="194" t="s">
        <v>75</v>
      </c>
      <c r="AU130" s="194" t="s">
        <v>84</v>
      </c>
      <c r="AY130" s="193" t="s">
        <v>169</v>
      </c>
      <c r="BK130" s="195">
        <f>BK131</f>
        <v>0</v>
      </c>
    </row>
    <row r="131" spans="1:65" s="2" customFormat="1" ht="16.5" customHeight="1">
      <c r="A131" s="31"/>
      <c r="B131" s="32"/>
      <c r="C131" s="198" t="s">
        <v>84</v>
      </c>
      <c r="D131" s="198" t="s">
        <v>173</v>
      </c>
      <c r="E131" s="199" t="s">
        <v>524</v>
      </c>
      <c r="F131" s="200" t="s">
        <v>2721</v>
      </c>
      <c r="G131" s="201" t="s">
        <v>209</v>
      </c>
      <c r="H131" s="202">
        <v>1</v>
      </c>
      <c r="I131" s="203"/>
      <c r="J131" s="204">
        <f>ROUND(I131*H131,2)</f>
        <v>0</v>
      </c>
      <c r="K131" s="205"/>
      <c r="L131" s="36"/>
      <c r="M131" s="212" t="s">
        <v>1</v>
      </c>
      <c r="N131" s="213" t="s">
        <v>41</v>
      </c>
      <c r="O131" s="214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10" t="s">
        <v>251</v>
      </c>
      <c r="AT131" s="210" t="s">
        <v>173</v>
      </c>
      <c r="AU131" s="210" t="s">
        <v>86</v>
      </c>
      <c r="AY131" s="14" t="s">
        <v>169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4" t="s">
        <v>84</v>
      </c>
      <c r="BK131" s="211">
        <f>ROUND(I131*H131,2)</f>
        <v>0</v>
      </c>
      <c r="BL131" s="14" t="s">
        <v>251</v>
      </c>
      <c r="BM131" s="210" t="s">
        <v>2722</v>
      </c>
    </row>
    <row r="132" spans="1:65" s="2" customFormat="1" ht="6.95" customHeight="1">
      <c r="A132" s="31"/>
      <c r="B132" s="51"/>
      <c r="C132" s="52"/>
      <c r="D132" s="52"/>
      <c r="E132" s="52"/>
      <c r="F132" s="52"/>
      <c r="G132" s="52"/>
      <c r="H132" s="52"/>
      <c r="I132" s="52"/>
      <c r="J132" s="52"/>
      <c r="K132" s="52"/>
      <c r="L132" s="36"/>
      <c r="M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</sheetData>
  <sheetProtection algorithmName="SHA-512" hashValue="0FYE1FL0Udh1Ikj0Lw1IfY5MhPVv6rV3GNyBPCACjKEMLcdEp06BRToSF0VwrZT9O0hhMPtuww4tMAQLaGg4VQ==" saltValue="+sChIduQHh7YJi+q6qqD4qcLdacG4pc/Q4Gp+d00/08dMYV414zsg0t4nuOLcNtW6hzFE/KlGI1X+LLa5hFEpA==" spinCount="100000" sheet="1" objects="1" scenarios="1" formatColumns="0" formatRows="0" autoFilter="0"/>
  <autoFilter ref="C127:K131"/>
  <mergeCells count="14">
    <mergeCell ref="D106:F106"/>
    <mergeCell ref="E118:H118"/>
    <mergeCell ref="E120:H120"/>
    <mergeCell ref="L2:V2"/>
    <mergeCell ref="E87:H87"/>
    <mergeCell ref="D102:F102"/>
    <mergeCell ref="D103:F103"/>
    <mergeCell ref="D104:F104"/>
    <mergeCell ref="D105:F105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5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4" t="s">
        <v>122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86</v>
      </c>
    </row>
    <row r="4" spans="1:46" s="1" customFormat="1" ht="24.95" customHeight="1">
      <c r="B4" s="17"/>
      <c r="D4" s="107" t="s">
        <v>126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75" t="str">
        <f>'Rekapitulace stavby'!K6</f>
        <v>Rekonstrukce kina Vesmír</v>
      </c>
      <c r="F7" s="276"/>
      <c r="G7" s="276"/>
      <c r="H7" s="276"/>
      <c r="L7" s="17"/>
    </row>
    <row r="8" spans="1:46" s="2" customFormat="1" ht="12" customHeight="1">
      <c r="A8" s="31"/>
      <c r="B8" s="36"/>
      <c r="C8" s="31"/>
      <c r="D8" s="109" t="s">
        <v>127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7" t="s">
        <v>2723</v>
      </c>
      <c r="F9" s="278"/>
      <c r="G9" s="278"/>
      <c r="H9" s="27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23. 7. 2020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26</v>
      </c>
      <c r="F15" s="31"/>
      <c r="G15" s="31"/>
      <c r="H15" s="31"/>
      <c r="I15" s="109" t="s">
        <v>27</v>
      </c>
      <c r="J15" s="110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28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9" t="str">
        <f>'Rekapitulace stavby'!E14</f>
        <v>Vyplň údaj</v>
      </c>
      <c r="F18" s="280"/>
      <c r="G18" s="280"/>
      <c r="H18" s="280"/>
      <c r="I18" s="109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30</v>
      </c>
      <c r="E20" s="31"/>
      <c r="F20" s="31"/>
      <c r="G20" s="31"/>
      <c r="H20" s="31"/>
      <c r="I20" s="109" t="s">
        <v>25</v>
      </c>
      <c r="J20" s="110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">
        <v>31</v>
      </c>
      <c r="F21" s="31"/>
      <c r="G21" s="31"/>
      <c r="H21" s="31"/>
      <c r="I21" s="109" t="s">
        <v>27</v>
      </c>
      <c r="J21" s="110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33</v>
      </c>
      <c r="E23" s="31"/>
      <c r="F23" s="31"/>
      <c r="G23" s="31"/>
      <c r="H23" s="31"/>
      <c r="I23" s="109" t="s">
        <v>25</v>
      </c>
      <c r="J23" s="110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">
        <v>34</v>
      </c>
      <c r="F24" s="31"/>
      <c r="G24" s="31"/>
      <c r="H24" s="31"/>
      <c r="I24" s="109" t="s">
        <v>27</v>
      </c>
      <c r="J24" s="110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35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81" t="s">
        <v>1</v>
      </c>
      <c r="F27" s="281"/>
      <c r="G27" s="281"/>
      <c r="H27" s="28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6"/>
      <c r="C30" s="31"/>
      <c r="D30" s="110" t="s">
        <v>129</v>
      </c>
      <c r="E30" s="31"/>
      <c r="F30" s="31"/>
      <c r="G30" s="31"/>
      <c r="H30" s="31"/>
      <c r="I30" s="31"/>
      <c r="J30" s="116">
        <f>J96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6"/>
      <c r="C31" s="31"/>
      <c r="D31" s="117" t="s">
        <v>130</v>
      </c>
      <c r="E31" s="31"/>
      <c r="F31" s="31"/>
      <c r="G31" s="31"/>
      <c r="H31" s="31"/>
      <c r="I31" s="31"/>
      <c r="J31" s="116">
        <f>J108</f>
        <v>0</v>
      </c>
      <c r="K31" s="3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18" t="s">
        <v>36</v>
      </c>
      <c r="E32" s="31"/>
      <c r="F32" s="31"/>
      <c r="G32" s="31"/>
      <c r="H32" s="31"/>
      <c r="I32" s="31"/>
      <c r="J32" s="119">
        <f>ROUND(J30 + J31,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15"/>
      <c r="E33" s="115"/>
      <c r="F33" s="115"/>
      <c r="G33" s="115"/>
      <c r="H33" s="115"/>
      <c r="I33" s="115"/>
      <c r="J33" s="115"/>
      <c r="K33" s="115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0" t="s">
        <v>38</v>
      </c>
      <c r="G34" s="31"/>
      <c r="H34" s="31"/>
      <c r="I34" s="120" t="s">
        <v>37</v>
      </c>
      <c r="J34" s="120" t="s">
        <v>39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1" t="s">
        <v>40</v>
      </c>
      <c r="E35" s="109" t="s">
        <v>41</v>
      </c>
      <c r="F35" s="122">
        <f>ROUND((SUM(BE108:BE115) + SUM(BE135:BE154)),  2)</f>
        <v>0</v>
      </c>
      <c r="G35" s="31"/>
      <c r="H35" s="31"/>
      <c r="I35" s="123">
        <v>0.21</v>
      </c>
      <c r="J35" s="122">
        <f>ROUND(((SUM(BE108:BE115) + SUM(BE135:BE154))*I35),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09" t="s">
        <v>42</v>
      </c>
      <c r="F36" s="122">
        <f>ROUND((SUM(BF108:BF115) + SUM(BF135:BF154)),  2)</f>
        <v>0</v>
      </c>
      <c r="G36" s="31"/>
      <c r="H36" s="31"/>
      <c r="I36" s="123">
        <v>0.15</v>
      </c>
      <c r="J36" s="122">
        <f>ROUND(((SUM(BF108:BF115) + SUM(BF135:BF154))*I36),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43</v>
      </c>
      <c r="F37" s="122">
        <f>ROUND((SUM(BG108:BG115) + SUM(BG135:BG154)),  2)</f>
        <v>0</v>
      </c>
      <c r="G37" s="31"/>
      <c r="H37" s="31"/>
      <c r="I37" s="123">
        <v>0.21</v>
      </c>
      <c r="J37" s="122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09" t="s">
        <v>44</v>
      </c>
      <c r="F38" s="122">
        <f>ROUND((SUM(BH108:BH115) + SUM(BH135:BH154)),  2)</f>
        <v>0</v>
      </c>
      <c r="G38" s="31"/>
      <c r="H38" s="31"/>
      <c r="I38" s="123">
        <v>0.15</v>
      </c>
      <c r="J38" s="122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09" t="s">
        <v>45</v>
      </c>
      <c r="F39" s="122">
        <f>ROUND((SUM(BI108:BI115) + SUM(BI135:BI154)),  2)</f>
        <v>0</v>
      </c>
      <c r="G39" s="31"/>
      <c r="H39" s="31"/>
      <c r="I39" s="123">
        <v>0</v>
      </c>
      <c r="J39" s="122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4"/>
      <c r="D41" s="125" t="s">
        <v>46</v>
      </c>
      <c r="E41" s="126"/>
      <c r="F41" s="126"/>
      <c r="G41" s="127" t="s">
        <v>47</v>
      </c>
      <c r="H41" s="128" t="s">
        <v>48</v>
      </c>
      <c r="I41" s="126"/>
      <c r="J41" s="129">
        <f>SUM(J32:J39)</f>
        <v>0</v>
      </c>
      <c r="K41" s="130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hidden="1" customHeight="1">
      <c r="A81" s="31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hidden="1" customHeight="1">
      <c r="A82" s="31"/>
      <c r="B82" s="32"/>
      <c r="C82" s="20" t="s">
        <v>131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3"/>
      <c r="D85" s="33"/>
      <c r="E85" s="272" t="str">
        <f>E7</f>
        <v>Rekonstrukce kina Vesmír</v>
      </c>
      <c r="F85" s="273"/>
      <c r="G85" s="273"/>
      <c r="H85" s="27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127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3"/>
      <c r="D87" s="33"/>
      <c r="E87" s="265" t="str">
        <f>E9</f>
        <v>643-11 - Technika prostředí staveb</v>
      </c>
      <c r="F87" s="274"/>
      <c r="G87" s="274"/>
      <c r="H87" s="274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hidden="1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23. 7. 2020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7" hidden="1" customHeight="1">
      <c r="A91" s="31"/>
      <c r="B91" s="32"/>
      <c r="C91" s="26" t="s">
        <v>24</v>
      </c>
      <c r="D91" s="33"/>
      <c r="E91" s="33"/>
      <c r="F91" s="24" t="str">
        <f>E15</f>
        <v>Město Trutnov</v>
      </c>
      <c r="G91" s="33"/>
      <c r="H91" s="33"/>
      <c r="I91" s="26" t="s">
        <v>30</v>
      </c>
      <c r="J91" s="29" t="str">
        <f>E21</f>
        <v>ROSA ARCHITEKT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hidden="1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26" t="s">
        <v>33</v>
      </c>
      <c r="J92" s="29" t="str">
        <f>E24</f>
        <v>Martina Škopová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42" t="s">
        <v>132</v>
      </c>
      <c r="D94" s="143"/>
      <c r="E94" s="143"/>
      <c r="F94" s="143"/>
      <c r="G94" s="143"/>
      <c r="H94" s="143"/>
      <c r="I94" s="143"/>
      <c r="J94" s="144" t="s">
        <v>133</v>
      </c>
      <c r="K94" s="14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hidden="1" customHeight="1">
      <c r="A96" s="31"/>
      <c r="B96" s="32"/>
      <c r="C96" s="145" t="s">
        <v>134</v>
      </c>
      <c r="D96" s="33"/>
      <c r="E96" s="33"/>
      <c r="F96" s="33"/>
      <c r="G96" s="33"/>
      <c r="H96" s="33"/>
      <c r="I96" s="33"/>
      <c r="J96" s="81">
        <f>J135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135</v>
      </c>
    </row>
    <row r="97" spans="1:65" s="9" customFormat="1" ht="24.95" hidden="1" customHeight="1">
      <c r="B97" s="146"/>
      <c r="C97" s="147"/>
      <c r="D97" s="148" t="s">
        <v>139</v>
      </c>
      <c r="E97" s="149"/>
      <c r="F97" s="149"/>
      <c r="G97" s="149"/>
      <c r="H97" s="149"/>
      <c r="I97" s="149"/>
      <c r="J97" s="150">
        <f>J136</f>
        <v>0</v>
      </c>
      <c r="K97" s="147"/>
      <c r="L97" s="151"/>
    </row>
    <row r="98" spans="1:65" s="10" customFormat="1" ht="19.899999999999999" hidden="1" customHeight="1">
      <c r="B98" s="152"/>
      <c r="C98" s="153"/>
      <c r="D98" s="154" t="s">
        <v>2724</v>
      </c>
      <c r="E98" s="155"/>
      <c r="F98" s="155"/>
      <c r="G98" s="155"/>
      <c r="H98" s="155"/>
      <c r="I98" s="155"/>
      <c r="J98" s="156">
        <f>J137</f>
        <v>0</v>
      </c>
      <c r="K98" s="153"/>
      <c r="L98" s="157"/>
    </row>
    <row r="99" spans="1:65" s="10" customFormat="1" ht="19.899999999999999" hidden="1" customHeight="1">
      <c r="B99" s="152"/>
      <c r="C99" s="153"/>
      <c r="D99" s="154" t="s">
        <v>2725</v>
      </c>
      <c r="E99" s="155"/>
      <c r="F99" s="155"/>
      <c r="G99" s="155"/>
      <c r="H99" s="155"/>
      <c r="I99" s="155"/>
      <c r="J99" s="156">
        <f>J140</f>
        <v>0</v>
      </c>
      <c r="K99" s="153"/>
      <c r="L99" s="157"/>
    </row>
    <row r="100" spans="1:65" s="10" customFormat="1" ht="19.899999999999999" hidden="1" customHeight="1">
      <c r="B100" s="152"/>
      <c r="C100" s="153"/>
      <c r="D100" s="154" t="s">
        <v>2726</v>
      </c>
      <c r="E100" s="155"/>
      <c r="F100" s="155"/>
      <c r="G100" s="155"/>
      <c r="H100" s="155"/>
      <c r="I100" s="155"/>
      <c r="J100" s="156">
        <f>J143</f>
        <v>0</v>
      </c>
      <c r="K100" s="153"/>
      <c r="L100" s="157"/>
    </row>
    <row r="101" spans="1:65" s="10" customFormat="1" ht="19.899999999999999" hidden="1" customHeight="1">
      <c r="B101" s="152"/>
      <c r="C101" s="153"/>
      <c r="D101" s="154" t="s">
        <v>2727</v>
      </c>
      <c r="E101" s="155"/>
      <c r="F101" s="155"/>
      <c r="G101" s="155"/>
      <c r="H101" s="155"/>
      <c r="I101" s="155"/>
      <c r="J101" s="156">
        <f>J145</f>
        <v>0</v>
      </c>
      <c r="K101" s="153"/>
      <c r="L101" s="157"/>
    </row>
    <row r="102" spans="1:65" s="10" customFormat="1" ht="19.899999999999999" hidden="1" customHeight="1">
      <c r="B102" s="152"/>
      <c r="C102" s="153"/>
      <c r="D102" s="154" t="s">
        <v>2728</v>
      </c>
      <c r="E102" s="155"/>
      <c r="F102" s="155"/>
      <c r="G102" s="155"/>
      <c r="H102" s="155"/>
      <c r="I102" s="155"/>
      <c r="J102" s="156">
        <f>J148</f>
        <v>0</v>
      </c>
      <c r="K102" s="153"/>
      <c r="L102" s="157"/>
    </row>
    <row r="103" spans="1:65" s="10" customFormat="1" ht="19.899999999999999" hidden="1" customHeight="1">
      <c r="B103" s="152"/>
      <c r="C103" s="153"/>
      <c r="D103" s="154" t="s">
        <v>2729</v>
      </c>
      <c r="E103" s="155"/>
      <c r="F103" s="155"/>
      <c r="G103" s="155"/>
      <c r="H103" s="155"/>
      <c r="I103" s="155"/>
      <c r="J103" s="156">
        <f>J150</f>
        <v>0</v>
      </c>
      <c r="K103" s="153"/>
      <c r="L103" s="157"/>
    </row>
    <row r="104" spans="1:65" s="9" customFormat="1" ht="24.95" hidden="1" customHeight="1">
      <c r="B104" s="146"/>
      <c r="C104" s="147"/>
      <c r="D104" s="148" t="s">
        <v>2730</v>
      </c>
      <c r="E104" s="149"/>
      <c r="F104" s="149"/>
      <c r="G104" s="149"/>
      <c r="H104" s="149"/>
      <c r="I104" s="149"/>
      <c r="J104" s="150">
        <f>J152</f>
        <v>0</v>
      </c>
      <c r="K104" s="147"/>
      <c r="L104" s="151"/>
    </row>
    <row r="105" spans="1:65" s="10" customFormat="1" ht="19.899999999999999" hidden="1" customHeight="1">
      <c r="B105" s="152"/>
      <c r="C105" s="153"/>
      <c r="D105" s="154" t="s">
        <v>2731</v>
      </c>
      <c r="E105" s="155"/>
      <c r="F105" s="155"/>
      <c r="G105" s="155"/>
      <c r="H105" s="155"/>
      <c r="I105" s="155"/>
      <c r="J105" s="156">
        <f>J153</f>
        <v>0</v>
      </c>
      <c r="K105" s="153"/>
      <c r="L105" s="157"/>
    </row>
    <row r="106" spans="1:65" s="2" customFormat="1" ht="21.75" hidden="1" customHeight="1">
      <c r="A106" s="31"/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65" s="2" customFormat="1" ht="6.95" hidden="1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65" s="2" customFormat="1" ht="29.25" hidden="1" customHeight="1">
      <c r="A108" s="31"/>
      <c r="B108" s="32"/>
      <c r="C108" s="145" t="s">
        <v>145</v>
      </c>
      <c r="D108" s="33"/>
      <c r="E108" s="33"/>
      <c r="F108" s="33"/>
      <c r="G108" s="33"/>
      <c r="H108" s="33"/>
      <c r="I108" s="33"/>
      <c r="J108" s="158">
        <f>ROUND(J109 + J110 + J111 + J112 + J113 + J114,2)</f>
        <v>0</v>
      </c>
      <c r="K108" s="33"/>
      <c r="L108" s="48"/>
      <c r="N108" s="159" t="s">
        <v>40</v>
      </c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65" s="2" customFormat="1" ht="18" hidden="1" customHeight="1">
      <c r="A109" s="31"/>
      <c r="B109" s="32"/>
      <c r="C109" s="33"/>
      <c r="D109" s="270" t="s">
        <v>146</v>
      </c>
      <c r="E109" s="271"/>
      <c r="F109" s="271"/>
      <c r="G109" s="33"/>
      <c r="H109" s="33"/>
      <c r="I109" s="33"/>
      <c r="J109" s="161">
        <v>0</v>
      </c>
      <c r="K109" s="33"/>
      <c r="L109" s="162"/>
      <c r="M109" s="163"/>
      <c r="N109" s="164" t="s">
        <v>41</v>
      </c>
      <c r="O109" s="163"/>
      <c r="P109" s="163"/>
      <c r="Q109" s="163"/>
      <c r="R109" s="163"/>
      <c r="S109" s="165"/>
      <c r="T109" s="165"/>
      <c r="U109" s="165"/>
      <c r="V109" s="165"/>
      <c r="W109" s="165"/>
      <c r="X109" s="165"/>
      <c r="Y109" s="165"/>
      <c r="Z109" s="165"/>
      <c r="AA109" s="165"/>
      <c r="AB109" s="165"/>
      <c r="AC109" s="165"/>
      <c r="AD109" s="165"/>
      <c r="AE109" s="165"/>
      <c r="AF109" s="163"/>
      <c r="AG109" s="163"/>
      <c r="AH109" s="163"/>
      <c r="AI109" s="163"/>
      <c r="AJ109" s="163"/>
      <c r="AK109" s="163"/>
      <c r="AL109" s="163"/>
      <c r="AM109" s="163"/>
      <c r="AN109" s="163"/>
      <c r="AO109" s="163"/>
      <c r="AP109" s="163"/>
      <c r="AQ109" s="163"/>
      <c r="AR109" s="163"/>
      <c r="AS109" s="163"/>
      <c r="AT109" s="163"/>
      <c r="AU109" s="163"/>
      <c r="AV109" s="163"/>
      <c r="AW109" s="163"/>
      <c r="AX109" s="163"/>
      <c r="AY109" s="166" t="s">
        <v>124</v>
      </c>
      <c r="AZ109" s="163"/>
      <c r="BA109" s="163"/>
      <c r="BB109" s="163"/>
      <c r="BC109" s="163"/>
      <c r="BD109" s="163"/>
      <c r="BE109" s="167">
        <f t="shared" ref="BE109:BE114" si="0">IF(N109="základní",J109,0)</f>
        <v>0</v>
      </c>
      <c r="BF109" s="167">
        <f t="shared" ref="BF109:BF114" si="1">IF(N109="snížená",J109,0)</f>
        <v>0</v>
      </c>
      <c r="BG109" s="167">
        <f t="shared" ref="BG109:BG114" si="2">IF(N109="zákl. přenesená",J109,0)</f>
        <v>0</v>
      </c>
      <c r="BH109" s="167">
        <f t="shared" ref="BH109:BH114" si="3">IF(N109="sníž. přenesená",J109,0)</f>
        <v>0</v>
      </c>
      <c r="BI109" s="167">
        <f t="shared" ref="BI109:BI114" si="4">IF(N109="nulová",J109,0)</f>
        <v>0</v>
      </c>
      <c r="BJ109" s="166" t="s">
        <v>84</v>
      </c>
      <c r="BK109" s="163"/>
      <c r="BL109" s="163"/>
      <c r="BM109" s="163"/>
    </row>
    <row r="110" spans="1:65" s="2" customFormat="1" ht="18" hidden="1" customHeight="1">
      <c r="A110" s="31"/>
      <c r="B110" s="32"/>
      <c r="C110" s="33"/>
      <c r="D110" s="270" t="s">
        <v>147</v>
      </c>
      <c r="E110" s="271"/>
      <c r="F110" s="271"/>
      <c r="G110" s="33"/>
      <c r="H110" s="33"/>
      <c r="I110" s="33"/>
      <c r="J110" s="161">
        <v>0</v>
      </c>
      <c r="K110" s="33"/>
      <c r="L110" s="162"/>
      <c r="M110" s="163"/>
      <c r="N110" s="164" t="s">
        <v>41</v>
      </c>
      <c r="O110" s="163"/>
      <c r="P110" s="163"/>
      <c r="Q110" s="163"/>
      <c r="R110" s="163"/>
      <c r="S110" s="165"/>
      <c r="T110" s="165"/>
      <c r="U110" s="165"/>
      <c r="V110" s="165"/>
      <c r="W110" s="165"/>
      <c r="X110" s="165"/>
      <c r="Y110" s="165"/>
      <c r="Z110" s="165"/>
      <c r="AA110" s="165"/>
      <c r="AB110" s="165"/>
      <c r="AC110" s="165"/>
      <c r="AD110" s="165"/>
      <c r="AE110" s="165"/>
      <c r="AF110" s="163"/>
      <c r="AG110" s="163"/>
      <c r="AH110" s="163"/>
      <c r="AI110" s="163"/>
      <c r="AJ110" s="163"/>
      <c r="AK110" s="163"/>
      <c r="AL110" s="163"/>
      <c r="AM110" s="163"/>
      <c r="AN110" s="163"/>
      <c r="AO110" s="163"/>
      <c r="AP110" s="163"/>
      <c r="AQ110" s="163"/>
      <c r="AR110" s="163"/>
      <c r="AS110" s="163"/>
      <c r="AT110" s="163"/>
      <c r="AU110" s="163"/>
      <c r="AV110" s="163"/>
      <c r="AW110" s="163"/>
      <c r="AX110" s="163"/>
      <c r="AY110" s="166" t="s">
        <v>124</v>
      </c>
      <c r="AZ110" s="163"/>
      <c r="BA110" s="163"/>
      <c r="BB110" s="163"/>
      <c r="BC110" s="163"/>
      <c r="BD110" s="163"/>
      <c r="BE110" s="167">
        <f t="shared" si="0"/>
        <v>0</v>
      </c>
      <c r="BF110" s="167">
        <f t="shared" si="1"/>
        <v>0</v>
      </c>
      <c r="BG110" s="167">
        <f t="shared" si="2"/>
        <v>0</v>
      </c>
      <c r="BH110" s="167">
        <f t="shared" si="3"/>
        <v>0</v>
      </c>
      <c r="BI110" s="167">
        <f t="shared" si="4"/>
        <v>0</v>
      </c>
      <c r="BJ110" s="166" t="s">
        <v>84</v>
      </c>
      <c r="BK110" s="163"/>
      <c r="BL110" s="163"/>
      <c r="BM110" s="163"/>
    </row>
    <row r="111" spans="1:65" s="2" customFormat="1" ht="18" hidden="1" customHeight="1">
      <c r="A111" s="31"/>
      <c r="B111" s="32"/>
      <c r="C111" s="33"/>
      <c r="D111" s="270" t="s">
        <v>148</v>
      </c>
      <c r="E111" s="271"/>
      <c r="F111" s="271"/>
      <c r="G111" s="33"/>
      <c r="H111" s="33"/>
      <c r="I111" s="33"/>
      <c r="J111" s="161">
        <v>0</v>
      </c>
      <c r="K111" s="33"/>
      <c r="L111" s="162"/>
      <c r="M111" s="163"/>
      <c r="N111" s="164" t="s">
        <v>41</v>
      </c>
      <c r="O111" s="163"/>
      <c r="P111" s="163"/>
      <c r="Q111" s="163"/>
      <c r="R111" s="163"/>
      <c r="S111" s="165"/>
      <c r="T111" s="165"/>
      <c r="U111" s="165"/>
      <c r="V111" s="165"/>
      <c r="W111" s="165"/>
      <c r="X111" s="165"/>
      <c r="Y111" s="165"/>
      <c r="Z111" s="165"/>
      <c r="AA111" s="165"/>
      <c r="AB111" s="165"/>
      <c r="AC111" s="165"/>
      <c r="AD111" s="165"/>
      <c r="AE111" s="165"/>
      <c r="AF111" s="163"/>
      <c r="AG111" s="163"/>
      <c r="AH111" s="163"/>
      <c r="AI111" s="163"/>
      <c r="AJ111" s="163"/>
      <c r="AK111" s="163"/>
      <c r="AL111" s="163"/>
      <c r="AM111" s="163"/>
      <c r="AN111" s="163"/>
      <c r="AO111" s="163"/>
      <c r="AP111" s="163"/>
      <c r="AQ111" s="163"/>
      <c r="AR111" s="163"/>
      <c r="AS111" s="163"/>
      <c r="AT111" s="163"/>
      <c r="AU111" s="163"/>
      <c r="AV111" s="163"/>
      <c r="AW111" s="163"/>
      <c r="AX111" s="163"/>
      <c r="AY111" s="166" t="s">
        <v>124</v>
      </c>
      <c r="AZ111" s="163"/>
      <c r="BA111" s="163"/>
      <c r="BB111" s="163"/>
      <c r="BC111" s="163"/>
      <c r="BD111" s="163"/>
      <c r="BE111" s="167">
        <f t="shared" si="0"/>
        <v>0</v>
      </c>
      <c r="BF111" s="167">
        <f t="shared" si="1"/>
        <v>0</v>
      </c>
      <c r="BG111" s="167">
        <f t="shared" si="2"/>
        <v>0</v>
      </c>
      <c r="BH111" s="167">
        <f t="shared" si="3"/>
        <v>0</v>
      </c>
      <c r="BI111" s="167">
        <f t="shared" si="4"/>
        <v>0</v>
      </c>
      <c r="BJ111" s="166" t="s">
        <v>84</v>
      </c>
      <c r="BK111" s="163"/>
      <c r="BL111" s="163"/>
      <c r="BM111" s="163"/>
    </row>
    <row r="112" spans="1:65" s="2" customFormat="1" ht="18" hidden="1" customHeight="1">
      <c r="A112" s="31"/>
      <c r="B112" s="32"/>
      <c r="C112" s="33"/>
      <c r="D112" s="270" t="s">
        <v>149</v>
      </c>
      <c r="E112" s="271"/>
      <c r="F112" s="271"/>
      <c r="G112" s="33"/>
      <c r="H112" s="33"/>
      <c r="I112" s="33"/>
      <c r="J112" s="161">
        <v>0</v>
      </c>
      <c r="K112" s="33"/>
      <c r="L112" s="162"/>
      <c r="M112" s="163"/>
      <c r="N112" s="164" t="s">
        <v>41</v>
      </c>
      <c r="O112" s="163"/>
      <c r="P112" s="163"/>
      <c r="Q112" s="163"/>
      <c r="R112" s="163"/>
      <c r="S112" s="165"/>
      <c r="T112" s="165"/>
      <c r="U112" s="165"/>
      <c r="V112" s="165"/>
      <c r="W112" s="165"/>
      <c r="X112" s="165"/>
      <c r="Y112" s="165"/>
      <c r="Z112" s="165"/>
      <c r="AA112" s="165"/>
      <c r="AB112" s="165"/>
      <c r="AC112" s="165"/>
      <c r="AD112" s="165"/>
      <c r="AE112" s="165"/>
      <c r="AF112" s="163"/>
      <c r="AG112" s="163"/>
      <c r="AH112" s="163"/>
      <c r="AI112" s="163"/>
      <c r="AJ112" s="163"/>
      <c r="AK112" s="163"/>
      <c r="AL112" s="163"/>
      <c r="AM112" s="163"/>
      <c r="AN112" s="163"/>
      <c r="AO112" s="163"/>
      <c r="AP112" s="163"/>
      <c r="AQ112" s="163"/>
      <c r="AR112" s="163"/>
      <c r="AS112" s="163"/>
      <c r="AT112" s="163"/>
      <c r="AU112" s="163"/>
      <c r="AV112" s="163"/>
      <c r="AW112" s="163"/>
      <c r="AX112" s="163"/>
      <c r="AY112" s="166" t="s">
        <v>124</v>
      </c>
      <c r="AZ112" s="163"/>
      <c r="BA112" s="163"/>
      <c r="BB112" s="163"/>
      <c r="BC112" s="163"/>
      <c r="BD112" s="163"/>
      <c r="BE112" s="167">
        <f t="shared" si="0"/>
        <v>0</v>
      </c>
      <c r="BF112" s="167">
        <f t="shared" si="1"/>
        <v>0</v>
      </c>
      <c r="BG112" s="167">
        <f t="shared" si="2"/>
        <v>0</v>
      </c>
      <c r="BH112" s="167">
        <f t="shared" si="3"/>
        <v>0</v>
      </c>
      <c r="BI112" s="167">
        <f t="shared" si="4"/>
        <v>0</v>
      </c>
      <c r="BJ112" s="166" t="s">
        <v>84</v>
      </c>
      <c r="BK112" s="163"/>
      <c r="BL112" s="163"/>
      <c r="BM112" s="163"/>
    </row>
    <row r="113" spans="1:65" s="2" customFormat="1" ht="18" hidden="1" customHeight="1">
      <c r="A113" s="31"/>
      <c r="B113" s="32"/>
      <c r="C113" s="33"/>
      <c r="D113" s="270" t="s">
        <v>150</v>
      </c>
      <c r="E113" s="271"/>
      <c r="F113" s="271"/>
      <c r="G113" s="33"/>
      <c r="H113" s="33"/>
      <c r="I113" s="33"/>
      <c r="J113" s="161">
        <v>0</v>
      </c>
      <c r="K113" s="33"/>
      <c r="L113" s="162"/>
      <c r="M113" s="163"/>
      <c r="N113" s="164" t="s">
        <v>41</v>
      </c>
      <c r="O113" s="163"/>
      <c r="P113" s="163"/>
      <c r="Q113" s="163"/>
      <c r="R113" s="163"/>
      <c r="S113" s="165"/>
      <c r="T113" s="165"/>
      <c r="U113" s="165"/>
      <c r="V113" s="165"/>
      <c r="W113" s="165"/>
      <c r="X113" s="165"/>
      <c r="Y113" s="165"/>
      <c r="Z113" s="165"/>
      <c r="AA113" s="165"/>
      <c r="AB113" s="165"/>
      <c r="AC113" s="165"/>
      <c r="AD113" s="165"/>
      <c r="AE113" s="165"/>
      <c r="AF113" s="163"/>
      <c r="AG113" s="163"/>
      <c r="AH113" s="163"/>
      <c r="AI113" s="163"/>
      <c r="AJ113" s="163"/>
      <c r="AK113" s="163"/>
      <c r="AL113" s="163"/>
      <c r="AM113" s="163"/>
      <c r="AN113" s="163"/>
      <c r="AO113" s="163"/>
      <c r="AP113" s="163"/>
      <c r="AQ113" s="163"/>
      <c r="AR113" s="163"/>
      <c r="AS113" s="163"/>
      <c r="AT113" s="163"/>
      <c r="AU113" s="163"/>
      <c r="AV113" s="163"/>
      <c r="AW113" s="163"/>
      <c r="AX113" s="163"/>
      <c r="AY113" s="166" t="s">
        <v>124</v>
      </c>
      <c r="AZ113" s="163"/>
      <c r="BA113" s="163"/>
      <c r="BB113" s="163"/>
      <c r="BC113" s="163"/>
      <c r="BD113" s="163"/>
      <c r="BE113" s="167">
        <f t="shared" si="0"/>
        <v>0</v>
      </c>
      <c r="BF113" s="167">
        <f t="shared" si="1"/>
        <v>0</v>
      </c>
      <c r="BG113" s="167">
        <f t="shared" si="2"/>
        <v>0</v>
      </c>
      <c r="BH113" s="167">
        <f t="shared" si="3"/>
        <v>0</v>
      </c>
      <c r="BI113" s="167">
        <f t="shared" si="4"/>
        <v>0</v>
      </c>
      <c r="BJ113" s="166" t="s">
        <v>84</v>
      </c>
      <c r="BK113" s="163"/>
      <c r="BL113" s="163"/>
      <c r="BM113" s="163"/>
    </row>
    <row r="114" spans="1:65" s="2" customFormat="1" ht="18" hidden="1" customHeight="1">
      <c r="A114" s="31"/>
      <c r="B114" s="32"/>
      <c r="C114" s="33"/>
      <c r="D114" s="160" t="s">
        <v>151</v>
      </c>
      <c r="E114" s="33"/>
      <c r="F114" s="33"/>
      <c r="G114" s="33"/>
      <c r="H114" s="33"/>
      <c r="I114" s="33"/>
      <c r="J114" s="161">
        <f>ROUND(J30*T114,2)</f>
        <v>0</v>
      </c>
      <c r="K114" s="33"/>
      <c r="L114" s="162"/>
      <c r="M114" s="163"/>
      <c r="N114" s="164" t="s">
        <v>41</v>
      </c>
      <c r="O114" s="163"/>
      <c r="P114" s="163"/>
      <c r="Q114" s="163"/>
      <c r="R114" s="163"/>
      <c r="S114" s="165"/>
      <c r="T114" s="165"/>
      <c r="U114" s="165"/>
      <c r="V114" s="165"/>
      <c r="W114" s="165"/>
      <c r="X114" s="165"/>
      <c r="Y114" s="165"/>
      <c r="Z114" s="165"/>
      <c r="AA114" s="165"/>
      <c r="AB114" s="165"/>
      <c r="AC114" s="165"/>
      <c r="AD114" s="165"/>
      <c r="AE114" s="165"/>
      <c r="AF114" s="163"/>
      <c r="AG114" s="163"/>
      <c r="AH114" s="163"/>
      <c r="AI114" s="163"/>
      <c r="AJ114" s="163"/>
      <c r="AK114" s="163"/>
      <c r="AL114" s="163"/>
      <c r="AM114" s="163"/>
      <c r="AN114" s="163"/>
      <c r="AO114" s="163"/>
      <c r="AP114" s="163"/>
      <c r="AQ114" s="163"/>
      <c r="AR114" s="163"/>
      <c r="AS114" s="163"/>
      <c r="AT114" s="163"/>
      <c r="AU114" s="163"/>
      <c r="AV114" s="163"/>
      <c r="AW114" s="163"/>
      <c r="AX114" s="163"/>
      <c r="AY114" s="166" t="s">
        <v>152</v>
      </c>
      <c r="AZ114" s="163"/>
      <c r="BA114" s="163"/>
      <c r="BB114" s="163"/>
      <c r="BC114" s="163"/>
      <c r="BD114" s="163"/>
      <c r="BE114" s="167">
        <f t="shared" si="0"/>
        <v>0</v>
      </c>
      <c r="BF114" s="167">
        <f t="shared" si="1"/>
        <v>0</v>
      </c>
      <c r="BG114" s="167">
        <f t="shared" si="2"/>
        <v>0</v>
      </c>
      <c r="BH114" s="167">
        <f t="shared" si="3"/>
        <v>0</v>
      </c>
      <c r="BI114" s="167">
        <f t="shared" si="4"/>
        <v>0</v>
      </c>
      <c r="BJ114" s="166" t="s">
        <v>84</v>
      </c>
      <c r="BK114" s="163"/>
      <c r="BL114" s="163"/>
      <c r="BM114" s="163"/>
    </row>
    <row r="115" spans="1:65" s="2" customFormat="1" hidden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29.25" hidden="1" customHeight="1">
      <c r="A116" s="31"/>
      <c r="B116" s="32"/>
      <c r="C116" s="168" t="s">
        <v>153</v>
      </c>
      <c r="D116" s="143"/>
      <c r="E116" s="143"/>
      <c r="F116" s="143"/>
      <c r="G116" s="143"/>
      <c r="H116" s="143"/>
      <c r="I116" s="143"/>
      <c r="J116" s="169">
        <f>ROUND(J96+J108,2)</f>
        <v>0</v>
      </c>
      <c r="K116" s="14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hidden="1" customHeight="1">
      <c r="A117" s="31"/>
      <c r="B117" s="51"/>
      <c r="C117" s="52"/>
      <c r="D117" s="52"/>
      <c r="E117" s="52"/>
      <c r="F117" s="52"/>
      <c r="G117" s="52"/>
      <c r="H117" s="52"/>
      <c r="I117" s="52"/>
      <c r="J117" s="52"/>
      <c r="K117" s="52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hidden="1"/>
    <row r="119" spans="1:65" hidden="1"/>
    <row r="120" spans="1:65" hidden="1"/>
    <row r="121" spans="1:65" s="2" customFormat="1" ht="6.95" customHeight="1">
      <c r="A121" s="31"/>
      <c r="B121" s="53"/>
      <c r="C121" s="54"/>
      <c r="D121" s="54"/>
      <c r="E121" s="54"/>
      <c r="F121" s="54"/>
      <c r="G121" s="54"/>
      <c r="H121" s="54"/>
      <c r="I121" s="54"/>
      <c r="J121" s="54"/>
      <c r="K121" s="54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24.95" customHeight="1">
      <c r="A122" s="31"/>
      <c r="B122" s="32"/>
      <c r="C122" s="20" t="s">
        <v>154</v>
      </c>
      <c r="D122" s="33"/>
      <c r="E122" s="33"/>
      <c r="F122" s="33"/>
      <c r="G122" s="33"/>
      <c r="H122" s="33"/>
      <c r="I122" s="33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2" customFormat="1" ht="6.95" customHeight="1">
      <c r="A123" s="31"/>
      <c r="B123" s="32"/>
      <c r="C123" s="33"/>
      <c r="D123" s="33"/>
      <c r="E123" s="33"/>
      <c r="F123" s="33"/>
      <c r="G123" s="33"/>
      <c r="H123" s="33"/>
      <c r="I123" s="33"/>
      <c r="J123" s="33"/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5" s="2" customFormat="1" ht="12" customHeight="1">
      <c r="A124" s="31"/>
      <c r="B124" s="32"/>
      <c r="C124" s="26" t="s">
        <v>16</v>
      </c>
      <c r="D124" s="33"/>
      <c r="E124" s="33"/>
      <c r="F124" s="33"/>
      <c r="G124" s="33"/>
      <c r="H124" s="33"/>
      <c r="I124" s="33"/>
      <c r="J124" s="33"/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5" s="2" customFormat="1" ht="16.5" customHeight="1">
      <c r="A125" s="31"/>
      <c r="B125" s="32"/>
      <c r="C125" s="33"/>
      <c r="D125" s="33"/>
      <c r="E125" s="272" t="str">
        <f>E7</f>
        <v>Rekonstrukce kina Vesmír</v>
      </c>
      <c r="F125" s="273"/>
      <c r="G125" s="273"/>
      <c r="H125" s="273"/>
      <c r="I125" s="33"/>
      <c r="J125" s="33"/>
      <c r="K125" s="33"/>
      <c r="L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65" s="2" customFormat="1" ht="12" customHeight="1">
      <c r="A126" s="31"/>
      <c r="B126" s="32"/>
      <c r="C126" s="26" t="s">
        <v>127</v>
      </c>
      <c r="D126" s="33"/>
      <c r="E126" s="33"/>
      <c r="F126" s="33"/>
      <c r="G126" s="33"/>
      <c r="H126" s="33"/>
      <c r="I126" s="33"/>
      <c r="J126" s="33"/>
      <c r="K126" s="33"/>
      <c r="L126" s="48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65" s="2" customFormat="1" ht="16.5" customHeight="1">
      <c r="A127" s="31"/>
      <c r="B127" s="32"/>
      <c r="C127" s="33"/>
      <c r="D127" s="33"/>
      <c r="E127" s="265" t="str">
        <f>E9</f>
        <v>643-11 - Technika prostředí staveb</v>
      </c>
      <c r="F127" s="274"/>
      <c r="G127" s="274"/>
      <c r="H127" s="274"/>
      <c r="I127" s="33"/>
      <c r="J127" s="33"/>
      <c r="K127" s="33"/>
      <c r="L127" s="48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65" s="2" customFormat="1" ht="6.95" customHeight="1">
      <c r="A128" s="31"/>
      <c r="B128" s="32"/>
      <c r="C128" s="33"/>
      <c r="D128" s="33"/>
      <c r="E128" s="33"/>
      <c r="F128" s="33"/>
      <c r="G128" s="33"/>
      <c r="H128" s="33"/>
      <c r="I128" s="33"/>
      <c r="J128" s="33"/>
      <c r="K128" s="33"/>
      <c r="L128" s="48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12" customHeight="1">
      <c r="A129" s="31"/>
      <c r="B129" s="32"/>
      <c r="C129" s="26" t="s">
        <v>20</v>
      </c>
      <c r="D129" s="33"/>
      <c r="E129" s="33"/>
      <c r="F129" s="24" t="str">
        <f>F12</f>
        <v xml:space="preserve"> </v>
      </c>
      <c r="G129" s="33"/>
      <c r="H129" s="33"/>
      <c r="I129" s="26" t="s">
        <v>22</v>
      </c>
      <c r="J129" s="63" t="str">
        <f>IF(J12="","",J12)</f>
        <v>23. 7. 2020</v>
      </c>
      <c r="K129" s="33"/>
      <c r="L129" s="48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2" customFormat="1" ht="6.95" customHeight="1">
      <c r="A130" s="31"/>
      <c r="B130" s="32"/>
      <c r="C130" s="33"/>
      <c r="D130" s="33"/>
      <c r="E130" s="33"/>
      <c r="F130" s="33"/>
      <c r="G130" s="33"/>
      <c r="H130" s="33"/>
      <c r="I130" s="33"/>
      <c r="J130" s="33"/>
      <c r="K130" s="33"/>
      <c r="L130" s="48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5" s="2" customFormat="1" ht="25.7" customHeight="1">
      <c r="A131" s="31"/>
      <c r="B131" s="32"/>
      <c r="C131" s="26" t="s">
        <v>24</v>
      </c>
      <c r="D131" s="33"/>
      <c r="E131" s="33"/>
      <c r="F131" s="24" t="str">
        <f>E15</f>
        <v>Město Trutnov</v>
      </c>
      <c r="G131" s="33"/>
      <c r="H131" s="33"/>
      <c r="I131" s="26" t="s">
        <v>30</v>
      </c>
      <c r="J131" s="29" t="str">
        <f>E21</f>
        <v>ROSA ARCHITEKT s.r.o.</v>
      </c>
      <c r="K131" s="33"/>
      <c r="L131" s="48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65" s="2" customFormat="1" ht="15.2" customHeight="1">
      <c r="A132" s="31"/>
      <c r="B132" s="32"/>
      <c r="C132" s="26" t="s">
        <v>28</v>
      </c>
      <c r="D132" s="33"/>
      <c r="E132" s="33"/>
      <c r="F132" s="24" t="str">
        <f>IF(E18="","",E18)</f>
        <v>Vyplň údaj</v>
      </c>
      <c r="G132" s="33"/>
      <c r="H132" s="33"/>
      <c r="I132" s="26" t="s">
        <v>33</v>
      </c>
      <c r="J132" s="29" t="str">
        <f>E24</f>
        <v>Martina Škopová</v>
      </c>
      <c r="K132" s="33"/>
      <c r="L132" s="48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3" spans="1:65" s="2" customFormat="1" ht="10.35" customHeight="1">
      <c r="A133" s="31"/>
      <c r="B133" s="32"/>
      <c r="C133" s="33"/>
      <c r="D133" s="33"/>
      <c r="E133" s="33"/>
      <c r="F133" s="33"/>
      <c r="G133" s="33"/>
      <c r="H133" s="33"/>
      <c r="I133" s="33"/>
      <c r="J133" s="33"/>
      <c r="K133" s="33"/>
      <c r="L133" s="48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  <row r="134" spans="1:65" s="11" customFormat="1" ht="29.25" customHeight="1">
      <c r="A134" s="170"/>
      <c r="B134" s="171"/>
      <c r="C134" s="172" t="s">
        <v>155</v>
      </c>
      <c r="D134" s="173" t="s">
        <v>61</v>
      </c>
      <c r="E134" s="173" t="s">
        <v>57</v>
      </c>
      <c r="F134" s="173" t="s">
        <v>58</v>
      </c>
      <c r="G134" s="173" t="s">
        <v>156</v>
      </c>
      <c r="H134" s="173" t="s">
        <v>157</v>
      </c>
      <c r="I134" s="173" t="s">
        <v>158</v>
      </c>
      <c r="J134" s="174" t="s">
        <v>133</v>
      </c>
      <c r="K134" s="175" t="s">
        <v>159</v>
      </c>
      <c r="L134" s="176"/>
      <c r="M134" s="72" t="s">
        <v>1</v>
      </c>
      <c r="N134" s="73" t="s">
        <v>40</v>
      </c>
      <c r="O134" s="73" t="s">
        <v>160</v>
      </c>
      <c r="P134" s="73" t="s">
        <v>161</v>
      </c>
      <c r="Q134" s="73" t="s">
        <v>162</v>
      </c>
      <c r="R134" s="73" t="s">
        <v>163</v>
      </c>
      <c r="S134" s="73" t="s">
        <v>164</v>
      </c>
      <c r="T134" s="74" t="s">
        <v>165</v>
      </c>
      <c r="U134" s="170"/>
      <c r="V134" s="170"/>
      <c r="W134" s="170"/>
      <c r="X134" s="170"/>
      <c r="Y134" s="170"/>
      <c r="Z134" s="170"/>
      <c r="AA134" s="170"/>
      <c r="AB134" s="170"/>
      <c r="AC134" s="170"/>
      <c r="AD134" s="170"/>
      <c r="AE134" s="170"/>
    </row>
    <row r="135" spans="1:65" s="2" customFormat="1" ht="22.9" customHeight="1">
      <c r="A135" s="31"/>
      <c r="B135" s="32"/>
      <c r="C135" s="79" t="s">
        <v>166</v>
      </c>
      <c r="D135" s="33"/>
      <c r="E135" s="33"/>
      <c r="F135" s="33"/>
      <c r="G135" s="33"/>
      <c r="H135" s="33"/>
      <c r="I135" s="33"/>
      <c r="J135" s="177">
        <f>BK135</f>
        <v>0</v>
      </c>
      <c r="K135" s="33"/>
      <c r="L135" s="36"/>
      <c r="M135" s="75"/>
      <c r="N135" s="178"/>
      <c r="O135" s="76"/>
      <c r="P135" s="179">
        <f>P136+P152</f>
        <v>0</v>
      </c>
      <c r="Q135" s="76"/>
      <c r="R135" s="179">
        <f>R136+R152</f>
        <v>0</v>
      </c>
      <c r="S135" s="76"/>
      <c r="T135" s="180">
        <f>T136+T152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4" t="s">
        <v>75</v>
      </c>
      <c r="AU135" s="14" t="s">
        <v>135</v>
      </c>
      <c r="BK135" s="181">
        <f>BK136+BK152</f>
        <v>0</v>
      </c>
    </row>
    <row r="136" spans="1:65" s="12" customFormat="1" ht="25.9" customHeight="1">
      <c r="B136" s="182"/>
      <c r="C136" s="183"/>
      <c r="D136" s="184" t="s">
        <v>75</v>
      </c>
      <c r="E136" s="185" t="s">
        <v>245</v>
      </c>
      <c r="F136" s="185" t="s">
        <v>246</v>
      </c>
      <c r="G136" s="183"/>
      <c r="H136" s="183"/>
      <c r="I136" s="186"/>
      <c r="J136" s="187">
        <f>BK136</f>
        <v>0</v>
      </c>
      <c r="K136" s="183"/>
      <c r="L136" s="188"/>
      <c r="M136" s="189"/>
      <c r="N136" s="190"/>
      <c r="O136" s="190"/>
      <c r="P136" s="191">
        <f>P137+P140+P143+P145+P148+P150</f>
        <v>0</v>
      </c>
      <c r="Q136" s="190"/>
      <c r="R136" s="191">
        <f>R137+R140+R143+R145+R148+R150</f>
        <v>0</v>
      </c>
      <c r="S136" s="190"/>
      <c r="T136" s="192">
        <f>T137+T140+T143+T145+T148+T150</f>
        <v>0</v>
      </c>
      <c r="AR136" s="193" t="s">
        <v>86</v>
      </c>
      <c r="AT136" s="194" t="s">
        <v>75</v>
      </c>
      <c r="AU136" s="194" t="s">
        <v>76</v>
      </c>
      <c r="AY136" s="193" t="s">
        <v>169</v>
      </c>
      <c r="BK136" s="195">
        <f>BK137+BK140+BK143+BK145+BK148+BK150</f>
        <v>0</v>
      </c>
    </row>
    <row r="137" spans="1:65" s="12" customFormat="1" ht="22.9" customHeight="1">
      <c r="B137" s="182"/>
      <c r="C137" s="183"/>
      <c r="D137" s="184" t="s">
        <v>75</v>
      </c>
      <c r="E137" s="196" t="s">
        <v>2732</v>
      </c>
      <c r="F137" s="196" t="s">
        <v>2733</v>
      </c>
      <c r="G137" s="183"/>
      <c r="H137" s="183"/>
      <c r="I137" s="186"/>
      <c r="J137" s="197">
        <f>BK137</f>
        <v>0</v>
      </c>
      <c r="K137" s="183"/>
      <c r="L137" s="188"/>
      <c r="M137" s="189"/>
      <c r="N137" s="190"/>
      <c r="O137" s="190"/>
      <c r="P137" s="191">
        <f>SUM(P138:P139)</f>
        <v>0</v>
      </c>
      <c r="Q137" s="190"/>
      <c r="R137" s="191">
        <f>SUM(R138:R139)</f>
        <v>0</v>
      </c>
      <c r="S137" s="190"/>
      <c r="T137" s="192">
        <f>SUM(T138:T139)</f>
        <v>0</v>
      </c>
      <c r="AR137" s="193" t="s">
        <v>86</v>
      </c>
      <c r="AT137" s="194" t="s">
        <v>75</v>
      </c>
      <c r="AU137" s="194" t="s">
        <v>84</v>
      </c>
      <c r="AY137" s="193" t="s">
        <v>169</v>
      </c>
      <c r="BK137" s="195">
        <f>SUM(BK138:BK139)</f>
        <v>0</v>
      </c>
    </row>
    <row r="138" spans="1:65" s="2" customFormat="1" ht="16.5" customHeight="1">
      <c r="A138" s="31"/>
      <c r="B138" s="32"/>
      <c r="C138" s="198" t="s">
        <v>86</v>
      </c>
      <c r="D138" s="198" t="s">
        <v>173</v>
      </c>
      <c r="E138" s="199" t="s">
        <v>2734</v>
      </c>
      <c r="F138" s="200" t="s">
        <v>2735</v>
      </c>
      <c r="G138" s="201" t="s">
        <v>209</v>
      </c>
      <c r="H138" s="202">
        <v>1</v>
      </c>
      <c r="I138" s="203"/>
      <c r="J138" s="204">
        <f>ROUND(I138*H138,2)</f>
        <v>0</v>
      </c>
      <c r="K138" s="205"/>
      <c r="L138" s="36"/>
      <c r="M138" s="206" t="s">
        <v>1</v>
      </c>
      <c r="N138" s="207" t="s">
        <v>41</v>
      </c>
      <c r="O138" s="68"/>
      <c r="P138" s="208">
        <f>O138*H138</f>
        <v>0</v>
      </c>
      <c r="Q138" s="208">
        <v>0</v>
      </c>
      <c r="R138" s="208">
        <f>Q138*H138</f>
        <v>0</v>
      </c>
      <c r="S138" s="208">
        <v>0</v>
      </c>
      <c r="T138" s="209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10" t="s">
        <v>251</v>
      </c>
      <c r="AT138" s="210" t="s">
        <v>173</v>
      </c>
      <c r="AU138" s="210" t="s">
        <v>86</v>
      </c>
      <c r="AY138" s="14" t="s">
        <v>169</v>
      </c>
      <c r="BE138" s="211">
        <f>IF(N138="základní",J138,0)</f>
        <v>0</v>
      </c>
      <c r="BF138" s="211">
        <f>IF(N138="snížená",J138,0)</f>
        <v>0</v>
      </c>
      <c r="BG138" s="211">
        <f>IF(N138="zákl. přenesená",J138,0)</f>
        <v>0</v>
      </c>
      <c r="BH138" s="211">
        <f>IF(N138="sníž. přenesená",J138,0)</f>
        <v>0</v>
      </c>
      <c r="BI138" s="211">
        <f>IF(N138="nulová",J138,0)</f>
        <v>0</v>
      </c>
      <c r="BJ138" s="14" t="s">
        <v>84</v>
      </c>
      <c r="BK138" s="211">
        <f>ROUND(I138*H138,2)</f>
        <v>0</v>
      </c>
      <c r="BL138" s="14" t="s">
        <v>251</v>
      </c>
      <c r="BM138" s="210" t="s">
        <v>2736</v>
      </c>
    </row>
    <row r="139" spans="1:65" s="2" customFormat="1" ht="16.5" customHeight="1">
      <c r="A139" s="31"/>
      <c r="B139" s="32"/>
      <c r="C139" s="198" t="s">
        <v>84</v>
      </c>
      <c r="D139" s="198" t="s">
        <v>173</v>
      </c>
      <c r="E139" s="199" t="s">
        <v>2737</v>
      </c>
      <c r="F139" s="200" t="s">
        <v>2738</v>
      </c>
      <c r="G139" s="201" t="s">
        <v>209</v>
      </c>
      <c r="H139" s="202">
        <v>1</v>
      </c>
      <c r="I139" s="203"/>
      <c r="J139" s="204">
        <f>ROUND(I139*H139,2)</f>
        <v>0</v>
      </c>
      <c r="K139" s="205"/>
      <c r="L139" s="36"/>
      <c r="M139" s="206" t="s">
        <v>1</v>
      </c>
      <c r="N139" s="207" t="s">
        <v>41</v>
      </c>
      <c r="O139" s="68"/>
      <c r="P139" s="208">
        <f>O139*H139</f>
        <v>0</v>
      </c>
      <c r="Q139" s="208">
        <v>0</v>
      </c>
      <c r="R139" s="208">
        <f>Q139*H139</f>
        <v>0</v>
      </c>
      <c r="S139" s="208">
        <v>0</v>
      </c>
      <c r="T139" s="209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10" t="s">
        <v>251</v>
      </c>
      <c r="AT139" s="210" t="s">
        <v>173</v>
      </c>
      <c r="AU139" s="210" t="s">
        <v>86</v>
      </c>
      <c r="AY139" s="14" t="s">
        <v>169</v>
      </c>
      <c r="BE139" s="211">
        <f>IF(N139="základní",J139,0)</f>
        <v>0</v>
      </c>
      <c r="BF139" s="211">
        <f>IF(N139="snížená",J139,0)</f>
        <v>0</v>
      </c>
      <c r="BG139" s="211">
        <f>IF(N139="zákl. přenesená",J139,0)</f>
        <v>0</v>
      </c>
      <c r="BH139" s="211">
        <f>IF(N139="sníž. přenesená",J139,0)</f>
        <v>0</v>
      </c>
      <c r="BI139" s="211">
        <f>IF(N139="nulová",J139,0)</f>
        <v>0</v>
      </c>
      <c r="BJ139" s="14" t="s">
        <v>84</v>
      </c>
      <c r="BK139" s="211">
        <f>ROUND(I139*H139,2)</f>
        <v>0</v>
      </c>
      <c r="BL139" s="14" t="s">
        <v>251</v>
      </c>
      <c r="BM139" s="210" t="s">
        <v>2739</v>
      </c>
    </row>
    <row r="140" spans="1:65" s="12" customFormat="1" ht="22.9" customHeight="1">
      <c r="B140" s="182"/>
      <c r="C140" s="183"/>
      <c r="D140" s="184" t="s">
        <v>75</v>
      </c>
      <c r="E140" s="196" t="s">
        <v>2740</v>
      </c>
      <c r="F140" s="196" t="s">
        <v>2741</v>
      </c>
      <c r="G140" s="183"/>
      <c r="H140" s="183"/>
      <c r="I140" s="186"/>
      <c r="J140" s="197">
        <f>BK140</f>
        <v>0</v>
      </c>
      <c r="K140" s="183"/>
      <c r="L140" s="188"/>
      <c r="M140" s="189"/>
      <c r="N140" s="190"/>
      <c r="O140" s="190"/>
      <c r="P140" s="191">
        <f>SUM(P141:P142)</f>
        <v>0</v>
      </c>
      <c r="Q140" s="190"/>
      <c r="R140" s="191">
        <f>SUM(R141:R142)</f>
        <v>0</v>
      </c>
      <c r="S140" s="190"/>
      <c r="T140" s="192">
        <f>SUM(T141:T142)</f>
        <v>0</v>
      </c>
      <c r="AR140" s="193" t="s">
        <v>86</v>
      </c>
      <c r="AT140" s="194" t="s">
        <v>75</v>
      </c>
      <c r="AU140" s="194" t="s">
        <v>84</v>
      </c>
      <c r="AY140" s="193" t="s">
        <v>169</v>
      </c>
      <c r="BK140" s="195">
        <f>SUM(BK141:BK142)</f>
        <v>0</v>
      </c>
    </row>
    <row r="141" spans="1:65" s="2" customFormat="1" ht="16.5" customHeight="1">
      <c r="A141" s="31"/>
      <c r="B141" s="32"/>
      <c r="C141" s="198" t="s">
        <v>226</v>
      </c>
      <c r="D141" s="198" t="s">
        <v>173</v>
      </c>
      <c r="E141" s="199" t="s">
        <v>2742</v>
      </c>
      <c r="F141" s="200" t="s">
        <v>2743</v>
      </c>
      <c r="G141" s="201" t="s">
        <v>209</v>
      </c>
      <c r="H141" s="202">
        <v>1</v>
      </c>
      <c r="I141" s="203"/>
      <c r="J141" s="204">
        <f>ROUND(I141*H141,2)</f>
        <v>0</v>
      </c>
      <c r="K141" s="205"/>
      <c r="L141" s="36"/>
      <c r="M141" s="206" t="s">
        <v>1</v>
      </c>
      <c r="N141" s="207" t="s">
        <v>41</v>
      </c>
      <c r="O141" s="68"/>
      <c r="P141" s="208">
        <f>O141*H141</f>
        <v>0</v>
      </c>
      <c r="Q141" s="208">
        <v>0</v>
      </c>
      <c r="R141" s="208">
        <f>Q141*H141</f>
        <v>0</v>
      </c>
      <c r="S141" s="208">
        <v>0</v>
      </c>
      <c r="T141" s="209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10" t="s">
        <v>251</v>
      </c>
      <c r="AT141" s="210" t="s">
        <v>173</v>
      </c>
      <c r="AU141" s="210" t="s">
        <v>86</v>
      </c>
      <c r="AY141" s="14" t="s">
        <v>169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4" t="s">
        <v>84</v>
      </c>
      <c r="BK141" s="211">
        <f>ROUND(I141*H141,2)</f>
        <v>0</v>
      </c>
      <c r="BL141" s="14" t="s">
        <v>251</v>
      </c>
      <c r="BM141" s="210" t="s">
        <v>2744</v>
      </c>
    </row>
    <row r="142" spans="1:65" s="2" customFormat="1" ht="16.5" customHeight="1">
      <c r="A142" s="31"/>
      <c r="B142" s="32"/>
      <c r="C142" s="198" t="s">
        <v>170</v>
      </c>
      <c r="D142" s="198" t="s">
        <v>173</v>
      </c>
      <c r="E142" s="199" t="s">
        <v>2745</v>
      </c>
      <c r="F142" s="200" t="s">
        <v>2746</v>
      </c>
      <c r="G142" s="201" t="s">
        <v>209</v>
      </c>
      <c r="H142" s="202">
        <v>1</v>
      </c>
      <c r="I142" s="203"/>
      <c r="J142" s="204">
        <f>ROUND(I142*H142,2)</f>
        <v>0</v>
      </c>
      <c r="K142" s="205"/>
      <c r="L142" s="36"/>
      <c r="M142" s="206" t="s">
        <v>1</v>
      </c>
      <c r="N142" s="207" t="s">
        <v>41</v>
      </c>
      <c r="O142" s="68"/>
      <c r="P142" s="208">
        <f>O142*H142</f>
        <v>0</v>
      </c>
      <c r="Q142" s="208">
        <v>0</v>
      </c>
      <c r="R142" s="208">
        <f>Q142*H142</f>
        <v>0</v>
      </c>
      <c r="S142" s="208">
        <v>0</v>
      </c>
      <c r="T142" s="209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10" t="s">
        <v>251</v>
      </c>
      <c r="AT142" s="210" t="s">
        <v>173</v>
      </c>
      <c r="AU142" s="210" t="s">
        <v>86</v>
      </c>
      <c r="AY142" s="14" t="s">
        <v>169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4" t="s">
        <v>84</v>
      </c>
      <c r="BK142" s="211">
        <f>ROUND(I142*H142,2)</f>
        <v>0</v>
      </c>
      <c r="BL142" s="14" t="s">
        <v>251</v>
      </c>
      <c r="BM142" s="210" t="s">
        <v>2747</v>
      </c>
    </row>
    <row r="143" spans="1:65" s="12" customFormat="1" ht="22.9" customHeight="1">
      <c r="B143" s="182"/>
      <c r="C143" s="183"/>
      <c r="D143" s="184" t="s">
        <v>75</v>
      </c>
      <c r="E143" s="196" t="s">
        <v>2748</v>
      </c>
      <c r="F143" s="196" t="s">
        <v>2749</v>
      </c>
      <c r="G143" s="183"/>
      <c r="H143" s="183"/>
      <c r="I143" s="186"/>
      <c r="J143" s="197">
        <f>BK143</f>
        <v>0</v>
      </c>
      <c r="K143" s="183"/>
      <c r="L143" s="188"/>
      <c r="M143" s="189"/>
      <c r="N143" s="190"/>
      <c r="O143" s="190"/>
      <c r="P143" s="191">
        <f>P144</f>
        <v>0</v>
      </c>
      <c r="Q143" s="190"/>
      <c r="R143" s="191">
        <f>R144</f>
        <v>0</v>
      </c>
      <c r="S143" s="190"/>
      <c r="T143" s="192">
        <f>T144</f>
        <v>0</v>
      </c>
      <c r="AR143" s="193" t="s">
        <v>86</v>
      </c>
      <c r="AT143" s="194" t="s">
        <v>75</v>
      </c>
      <c r="AU143" s="194" t="s">
        <v>84</v>
      </c>
      <c r="AY143" s="193" t="s">
        <v>169</v>
      </c>
      <c r="BK143" s="195">
        <f>BK144</f>
        <v>0</v>
      </c>
    </row>
    <row r="144" spans="1:65" s="2" customFormat="1" ht="16.5" customHeight="1">
      <c r="A144" s="31"/>
      <c r="B144" s="32"/>
      <c r="C144" s="198" t="s">
        <v>177</v>
      </c>
      <c r="D144" s="198" t="s">
        <v>173</v>
      </c>
      <c r="E144" s="199" t="s">
        <v>2750</v>
      </c>
      <c r="F144" s="200" t="s">
        <v>2751</v>
      </c>
      <c r="G144" s="201" t="s">
        <v>209</v>
      </c>
      <c r="H144" s="202">
        <v>1</v>
      </c>
      <c r="I144" s="203"/>
      <c r="J144" s="204">
        <f>ROUND(I144*H144,2)</f>
        <v>0</v>
      </c>
      <c r="K144" s="205"/>
      <c r="L144" s="36"/>
      <c r="M144" s="206" t="s">
        <v>1</v>
      </c>
      <c r="N144" s="207" t="s">
        <v>41</v>
      </c>
      <c r="O144" s="68"/>
      <c r="P144" s="208">
        <f>O144*H144</f>
        <v>0</v>
      </c>
      <c r="Q144" s="208">
        <v>0</v>
      </c>
      <c r="R144" s="208">
        <f>Q144*H144</f>
        <v>0</v>
      </c>
      <c r="S144" s="208">
        <v>0</v>
      </c>
      <c r="T144" s="209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10" t="s">
        <v>251</v>
      </c>
      <c r="AT144" s="210" t="s">
        <v>173</v>
      </c>
      <c r="AU144" s="210" t="s">
        <v>86</v>
      </c>
      <c r="AY144" s="14" t="s">
        <v>169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14" t="s">
        <v>84</v>
      </c>
      <c r="BK144" s="211">
        <f>ROUND(I144*H144,2)</f>
        <v>0</v>
      </c>
      <c r="BL144" s="14" t="s">
        <v>251</v>
      </c>
      <c r="BM144" s="210" t="s">
        <v>2752</v>
      </c>
    </row>
    <row r="145" spans="1:65" s="12" customFormat="1" ht="22.9" customHeight="1">
      <c r="B145" s="182"/>
      <c r="C145" s="183"/>
      <c r="D145" s="184" t="s">
        <v>75</v>
      </c>
      <c r="E145" s="196" t="s">
        <v>2753</v>
      </c>
      <c r="F145" s="196" t="s">
        <v>2754</v>
      </c>
      <c r="G145" s="183"/>
      <c r="H145" s="183"/>
      <c r="I145" s="186"/>
      <c r="J145" s="197">
        <f>BK145</f>
        <v>0</v>
      </c>
      <c r="K145" s="183"/>
      <c r="L145" s="188"/>
      <c r="M145" s="189"/>
      <c r="N145" s="190"/>
      <c r="O145" s="190"/>
      <c r="P145" s="191">
        <f>SUM(P146:P147)</f>
        <v>0</v>
      </c>
      <c r="Q145" s="190"/>
      <c r="R145" s="191">
        <f>SUM(R146:R147)</f>
        <v>0</v>
      </c>
      <c r="S145" s="190"/>
      <c r="T145" s="192">
        <f>SUM(T146:T147)</f>
        <v>0</v>
      </c>
      <c r="AR145" s="193" t="s">
        <v>86</v>
      </c>
      <c r="AT145" s="194" t="s">
        <v>75</v>
      </c>
      <c r="AU145" s="194" t="s">
        <v>84</v>
      </c>
      <c r="AY145" s="193" t="s">
        <v>169</v>
      </c>
      <c r="BK145" s="195">
        <f>SUM(BK146:BK147)</f>
        <v>0</v>
      </c>
    </row>
    <row r="146" spans="1:65" s="2" customFormat="1" ht="16.5" customHeight="1">
      <c r="A146" s="31"/>
      <c r="B146" s="32"/>
      <c r="C146" s="198" t="s">
        <v>342</v>
      </c>
      <c r="D146" s="198" t="s">
        <v>173</v>
      </c>
      <c r="E146" s="199" t="s">
        <v>2755</v>
      </c>
      <c r="F146" s="200" t="s">
        <v>2756</v>
      </c>
      <c r="G146" s="201" t="s">
        <v>209</v>
      </c>
      <c r="H146" s="202">
        <v>1</v>
      </c>
      <c r="I146" s="203"/>
      <c r="J146" s="204">
        <f>ROUND(I146*H146,2)</f>
        <v>0</v>
      </c>
      <c r="K146" s="205"/>
      <c r="L146" s="36"/>
      <c r="M146" s="206" t="s">
        <v>1</v>
      </c>
      <c r="N146" s="207" t="s">
        <v>41</v>
      </c>
      <c r="O146" s="68"/>
      <c r="P146" s="208">
        <f>O146*H146</f>
        <v>0</v>
      </c>
      <c r="Q146" s="208">
        <v>0</v>
      </c>
      <c r="R146" s="208">
        <f>Q146*H146</f>
        <v>0</v>
      </c>
      <c r="S146" s="208">
        <v>0</v>
      </c>
      <c r="T146" s="209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10" t="s">
        <v>251</v>
      </c>
      <c r="AT146" s="210" t="s">
        <v>173</v>
      </c>
      <c r="AU146" s="210" t="s">
        <v>86</v>
      </c>
      <c r="AY146" s="14" t="s">
        <v>169</v>
      </c>
      <c r="BE146" s="211">
        <f>IF(N146="základní",J146,0)</f>
        <v>0</v>
      </c>
      <c r="BF146" s="211">
        <f>IF(N146="snížená",J146,0)</f>
        <v>0</v>
      </c>
      <c r="BG146" s="211">
        <f>IF(N146="zákl. přenesená",J146,0)</f>
        <v>0</v>
      </c>
      <c r="BH146" s="211">
        <f>IF(N146="sníž. přenesená",J146,0)</f>
        <v>0</v>
      </c>
      <c r="BI146" s="211">
        <f>IF(N146="nulová",J146,0)</f>
        <v>0</v>
      </c>
      <c r="BJ146" s="14" t="s">
        <v>84</v>
      </c>
      <c r="BK146" s="211">
        <f>ROUND(I146*H146,2)</f>
        <v>0</v>
      </c>
      <c r="BL146" s="14" t="s">
        <v>251</v>
      </c>
      <c r="BM146" s="210" t="s">
        <v>2757</v>
      </c>
    </row>
    <row r="147" spans="1:65" s="2" customFormat="1" ht="16.5" customHeight="1">
      <c r="A147" s="31"/>
      <c r="B147" s="32"/>
      <c r="C147" s="198" t="s">
        <v>222</v>
      </c>
      <c r="D147" s="198" t="s">
        <v>173</v>
      </c>
      <c r="E147" s="199" t="s">
        <v>2758</v>
      </c>
      <c r="F147" s="200" t="s">
        <v>2759</v>
      </c>
      <c r="G147" s="201" t="s">
        <v>209</v>
      </c>
      <c r="H147" s="202">
        <v>1</v>
      </c>
      <c r="I147" s="203"/>
      <c r="J147" s="204">
        <f>ROUND(I147*H147,2)</f>
        <v>0</v>
      </c>
      <c r="K147" s="205"/>
      <c r="L147" s="36"/>
      <c r="M147" s="206" t="s">
        <v>1</v>
      </c>
      <c r="N147" s="207" t="s">
        <v>41</v>
      </c>
      <c r="O147" s="68"/>
      <c r="P147" s="208">
        <f>O147*H147</f>
        <v>0</v>
      </c>
      <c r="Q147" s="208">
        <v>0</v>
      </c>
      <c r="R147" s="208">
        <f>Q147*H147</f>
        <v>0</v>
      </c>
      <c r="S147" s="208">
        <v>0</v>
      </c>
      <c r="T147" s="209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10" t="s">
        <v>251</v>
      </c>
      <c r="AT147" s="210" t="s">
        <v>173</v>
      </c>
      <c r="AU147" s="210" t="s">
        <v>86</v>
      </c>
      <c r="AY147" s="14" t="s">
        <v>169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4" t="s">
        <v>84</v>
      </c>
      <c r="BK147" s="211">
        <f>ROUND(I147*H147,2)</f>
        <v>0</v>
      </c>
      <c r="BL147" s="14" t="s">
        <v>251</v>
      </c>
      <c r="BM147" s="210" t="s">
        <v>2760</v>
      </c>
    </row>
    <row r="148" spans="1:65" s="12" customFormat="1" ht="22.9" customHeight="1">
      <c r="B148" s="182"/>
      <c r="C148" s="183"/>
      <c r="D148" s="184" t="s">
        <v>75</v>
      </c>
      <c r="E148" s="196" t="s">
        <v>2761</v>
      </c>
      <c r="F148" s="196" t="s">
        <v>2762</v>
      </c>
      <c r="G148" s="183"/>
      <c r="H148" s="183"/>
      <c r="I148" s="186"/>
      <c r="J148" s="197">
        <f>BK148</f>
        <v>0</v>
      </c>
      <c r="K148" s="183"/>
      <c r="L148" s="188"/>
      <c r="M148" s="189"/>
      <c r="N148" s="190"/>
      <c r="O148" s="190"/>
      <c r="P148" s="191">
        <f>P149</f>
        <v>0</v>
      </c>
      <c r="Q148" s="190"/>
      <c r="R148" s="191">
        <f>R149</f>
        <v>0</v>
      </c>
      <c r="S148" s="190"/>
      <c r="T148" s="192">
        <f>T149</f>
        <v>0</v>
      </c>
      <c r="AR148" s="193" t="s">
        <v>86</v>
      </c>
      <c r="AT148" s="194" t="s">
        <v>75</v>
      </c>
      <c r="AU148" s="194" t="s">
        <v>84</v>
      </c>
      <c r="AY148" s="193" t="s">
        <v>169</v>
      </c>
      <c r="BK148" s="195">
        <f>BK149</f>
        <v>0</v>
      </c>
    </row>
    <row r="149" spans="1:65" s="2" customFormat="1" ht="16.5" customHeight="1">
      <c r="A149" s="31"/>
      <c r="B149" s="32"/>
      <c r="C149" s="198" t="s">
        <v>217</v>
      </c>
      <c r="D149" s="198" t="s">
        <v>173</v>
      </c>
      <c r="E149" s="199" t="s">
        <v>2763</v>
      </c>
      <c r="F149" s="200" t="s">
        <v>2764</v>
      </c>
      <c r="G149" s="201" t="s">
        <v>209</v>
      </c>
      <c r="H149" s="202">
        <v>1</v>
      </c>
      <c r="I149" s="203"/>
      <c r="J149" s="204">
        <f>ROUND(I149*H149,2)</f>
        <v>0</v>
      </c>
      <c r="K149" s="205"/>
      <c r="L149" s="36"/>
      <c r="M149" s="206" t="s">
        <v>1</v>
      </c>
      <c r="N149" s="207" t="s">
        <v>41</v>
      </c>
      <c r="O149" s="68"/>
      <c r="P149" s="208">
        <f>O149*H149</f>
        <v>0</v>
      </c>
      <c r="Q149" s="208">
        <v>0</v>
      </c>
      <c r="R149" s="208">
        <f>Q149*H149</f>
        <v>0</v>
      </c>
      <c r="S149" s="208">
        <v>0</v>
      </c>
      <c r="T149" s="209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10" t="s">
        <v>251</v>
      </c>
      <c r="AT149" s="210" t="s">
        <v>173</v>
      </c>
      <c r="AU149" s="210" t="s">
        <v>86</v>
      </c>
      <c r="AY149" s="14" t="s">
        <v>169</v>
      </c>
      <c r="BE149" s="211">
        <f>IF(N149="základní",J149,0)</f>
        <v>0</v>
      </c>
      <c r="BF149" s="211">
        <f>IF(N149="snížená",J149,0)</f>
        <v>0</v>
      </c>
      <c r="BG149" s="211">
        <f>IF(N149="zákl. přenesená",J149,0)</f>
        <v>0</v>
      </c>
      <c r="BH149" s="211">
        <f>IF(N149="sníž. přenesená",J149,0)</f>
        <v>0</v>
      </c>
      <c r="BI149" s="211">
        <f>IF(N149="nulová",J149,0)</f>
        <v>0</v>
      </c>
      <c r="BJ149" s="14" t="s">
        <v>84</v>
      </c>
      <c r="BK149" s="211">
        <f>ROUND(I149*H149,2)</f>
        <v>0</v>
      </c>
      <c r="BL149" s="14" t="s">
        <v>251</v>
      </c>
      <c r="BM149" s="210" t="s">
        <v>2765</v>
      </c>
    </row>
    <row r="150" spans="1:65" s="12" customFormat="1" ht="22.9" customHeight="1">
      <c r="B150" s="182"/>
      <c r="C150" s="183"/>
      <c r="D150" s="184" t="s">
        <v>75</v>
      </c>
      <c r="E150" s="196" t="s">
        <v>2766</v>
      </c>
      <c r="F150" s="196" t="s">
        <v>2767</v>
      </c>
      <c r="G150" s="183"/>
      <c r="H150" s="183"/>
      <c r="I150" s="186"/>
      <c r="J150" s="197">
        <f>BK150</f>
        <v>0</v>
      </c>
      <c r="K150" s="183"/>
      <c r="L150" s="188"/>
      <c r="M150" s="189"/>
      <c r="N150" s="190"/>
      <c r="O150" s="190"/>
      <c r="P150" s="191">
        <f>P151</f>
        <v>0</v>
      </c>
      <c r="Q150" s="190"/>
      <c r="R150" s="191">
        <f>R151</f>
        <v>0</v>
      </c>
      <c r="S150" s="190"/>
      <c r="T150" s="192">
        <f>T151</f>
        <v>0</v>
      </c>
      <c r="AR150" s="193" t="s">
        <v>86</v>
      </c>
      <c r="AT150" s="194" t="s">
        <v>75</v>
      </c>
      <c r="AU150" s="194" t="s">
        <v>84</v>
      </c>
      <c r="AY150" s="193" t="s">
        <v>169</v>
      </c>
      <c r="BK150" s="195">
        <f>BK151</f>
        <v>0</v>
      </c>
    </row>
    <row r="151" spans="1:65" s="2" customFormat="1" ht="16.5" customHeight="1">
      <c r="A151" s="31"/>
      <c r="B151" s="32"/>
      <c r="C151" s="198" t="s">
        <v>379</v>
      </c>
      <c r="D151" s="198" t="s">
        <v>173</v>
      </c>
      <c r="E151" s="199" t="s">
        <v>2768</v>
      </c>
      <c r="F151" s="200" t="s">
        <v>2769</v>
      </c>
      <c r="G151" s="201" t="s">
        <v>209</v>
      </c>
      <c r="H151" s="202">
        <v>1</v>
      </c>
      <c r="I151" s="203"/>
      <c r="J151" s="204">
        <f>ROUND(I151*H151,2)</f>
        <v>0</v>
      </c>
      <c r="K151" s="205"/>
      <c r="L151" s="36"/>
      <c r="M151" s="206" t="s">
        <v>1</v>
      </c>
      <c r="N151" s="207" t="s">
        <v>41</v>
      </c>
      <c r="O151" s="68"/>
      <c r="P151" s="208">
        <f>O151*H151</f>
        <v>0</v>
      </c>
      <c r="Q151" s="208">
        <v>0</v>
      </c>
      <c r="R151" s="208">
        <f>Q151*H151</f>
        <v>0</v>
      </c>
      <c r="S151" s="208">
        <v>0</v>
      </c>
      <c r="T151" s="209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10" t="s">
        <v>251</v>
      </c>
      <c r="AT151" s="210" t="s">
        <v>173</v>
      </c>
      <c r="AU151" s="210" t="s">
        <v>86</v>
      </c>
      <c r="AY151" s="14" t="s">
        <v>169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4" t="s">
        <v>84</v>
      </c>
      <c r="BK151" s="211">
        <f>ROUND(I151*H151,2)</f>
        <v>0</v>
      </c>
      <c r="BL151" s="14" t="s">
        <v>251</v>
      </c>
      <c r="BM151" s="210" t="s">
        <v>2770</v>
      </c>
    </row>
    <row r="152" spans="1:65" s="12" customFormat="1" ht="25.9" customHeight="1">
      <c r="B152" s="182"/>
      <c r="C152" s="183"/>
      <c r="D152" s="184" t="s">
        <v>75</v>
      </c>
      <c r="E152" s="185" t="s">
        <v>922</v>
      </c>
      <c r="F152" s="185" t="s">
        <v>2771</v>
      </c>
      <c r="G152" s="183"/>
      <c r="H152" s="183"/>
      <c r="I152" s="186"/>
      <c r="J152" s="187">
        <f>BK152</f>
        <v>0</v>
      </c>
      <c r="K152" s="183"/>
      <c r="L152" s="188"/>
      <c r="M152" s="189"/>
      <c r="N152" s="190"/>
      <c r="O152" s="190"/>
      <c r="P152" s="191">
        <f>P153</f>
        <v>0</v>
      </c>
      <c r="Q152" s="190"/>
      <c r="R152" s="191">
        <f>R153</f>
        <v>0</v>
      </c>
      <c r="S152" s="190"/>
      <c r="T152" s="192">
        <f>T153</f>
        <v>0</v>
      </c>
      <c r="AR152" s="193" t="s">
        <v>217</v>
      </c>
      <c r="AT152" s="194" t="s">
        <v>75</v>
      </c>
      <c r="AU152" s="194" t="s">
        <v>76</v>
      </c>
      <c r="AY152" s="193" t="s">
        <v>169</v>
      </c>
      <c r="BK152" s="195">
        <f>BK153</f>
        <v>0</v>
      </c>
    </row>
    <row r="153" spans="1:65" s="12" customFormat="1" ht="22.9" customHeight="1">
      <c r="B153" s="182"/>
      <c r="C153" s="183"/>
      <c r="D153" s="184" t="s">
        <v>75</v>
      </c>
      <c r="E153" s="196" t="s">
        <v>2772</v>
      </c>
      <c r="F153" s="196" t="s">
        <v>2773</v>
      </c>
      <c r="G153" s="183"/>
      <c r="H153" s="183"/>
      <c r="I153" s="186"/>
      <c r="J153" s="197">
        <f>BK153</f>
        <v>0</v>
      </c>
      <c r="K153" s="183"/>
      <c r="L153" s="188"/>
      <c r="M153" s="189"/>
      <c r="N153" s="190"/>
      <c r="O153" s="190"/>
      <c r="P153" s="191">
        <f>P154</f>
        <v>0</v>
      </c>
      <c r="Q153" s="190"/>
      <c r="R153" s="191">
        <f>R154</f>
        <v>0</v>
      </c>
      <c r="S153" s="190"/>
      <c r="T153" s="192">
        <f>T154</f>
        <v>0</v>
      </c>
      <c r="AR153" s="193" t="s">
        <v>217</v>
      </c>
      <c r="AT153" s="194" t="s">
        <v>75</v>
      </c>
      <c r="AU153" s="194" t="s">
        <v>84</v>
      </c>
      <c r="AY153" s="193" t="s">
        <v>169</v>
      </c>
      <c r="BK153" s="195">
        <f>BK154</f>
        <v>0</v>
      </c>
    </row>
    <row r="154" spans="1:65" s="2" customFormat="1" ht="16.5" customHeight="1">
      <c r="A154" s="31"/>
      <c r="B154" s="32"/>
      <c r="C154" s="198" t="s">
        <v>230</v>
      </c>
      <c r="D154" s="198" t="s">
        <v>173</v>
      </c>
      <c r="E154" s="199" t="s">
        <v>2774</v>
      </c>
      <c r="F154" s="200" t="s">
        <v>2775</v>
      </c>
      <c r="G154" s="201" t="s">
        <v>209</v>
      </c>
      <c r="H154" s="202">
        <v>1</v>
      </c>
      <c r="I154" s="203"/>
      <c r="J154" s="204">
        <f>ROUND(I154*H154,2)</f>
        <v>0</v>
      </c>
      <c r="K154" s="205"/>
      <c r="L154" s="36"/>
      <c r="M154" s="212" t="s">
        <v>1</v>
      </c>
      <c r="N154" s="213" t="s">
        <v>41</v>
      </c>
      <c r="O154" s="214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10" t="s">
        <v>453</v>
      </c>
      <c r="AT154" s="210" t="s">
        <v>173</v>
      </c>
      <c r="AU154" s="210" t="s">
        <v>86</v>
      </c>
      <c r="AY154" s="14" t="s">
        <v>169</v>
      </c>
      <c r="BE154" s="211">
        <f>IF(N154="základní",J154,0)</f>
        <v>0</v>
      </c>
      <c r="BF154" s="211">
        <f>IF(N154="snížená",J154,0)</f>
        <v>0</v>
      </c>
      <c r="BG154" s="211">
        <f>IF(N154="zákl. přenesená",J154,0)</f>
        <v>0</v>
      </c>
      <c r="BH154" s="211">
        <f>IF(N154="sníž. přenesená",J154,0)</f>
        <v>0</v>
      </c>
      <c r="BI154" s="211">
        <f>IF(N154="nulová",J154,0)</f>
        <v>0</v>
      </c>
      <c r="BJ154" s="14" t="s">
        <v>84</v>
      </c>
      <c r="BK154" s="211">
        <f>ROUND(I154*H154,2)</f>
        <v>0</v>
      </c>
      <c r="BL154" s="14" t="s">
        <v>453</v>
      </c>
      <c r="BM154" s="210" t="s">
        <v>2776</v>
      </c>
    </row>
    <row r="155" spans="1:65" s="2" customFormat="1" ht="6.95" customHeight="1">
      <c r="A155" s="31"/>
      <c r="B155" s="51"/>
      <c r="C155" s="52"/>
      <c r="D155" s="52"/>
      <c r="E155" s="52"/>
      <c r="F155" s="52"/>
      <c r="G155" s="52"/>
      <c r="H155" s="52"/>
      <c r="I155" s="52"/>
      <c r="J155" s="52"/>
      <c r="K155" s="52"/>
      <c r="L155" s="36"/>
      <c r="M155" s="31"/>
      <c r="O155" s="31"/>
      <c r="P155" s="31"/>
      <c r="Q155" s="31"/>
      <c r="R155" s="31"/>
      <c r="S155" s="31"/>
      <c r="T155" s="31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</row>
  </sheetData>
  <sheetProtection algorithmName="SHA-512" hashValue="V/cdlL+zXS2BN/aBh2RDT+WD/cuj9j95JIPQ4juHG4ONkwVd9iwWhUlAHSl8Te248pPWeP4v01ajM9zAhN6pnQ==" saltValue="r/C3+y9kOldMkBw6GYTv0BsW6s0s9YGPkLBhfqVUO+aoKt9NGeUjDwFlg2sVXnpIz0Ck+lZfk2wMI/kWiZzI3w==" spinCount="100000" sheet="1" objects="1" scenarios="1" formatColumns="0" formatRows="0" autoFilter="0"/>
  <autoFilter ref="C134:K154"/>
  <mergeCells count="14">
    <mergeCell ref="D113:F113"/>
    <mergeCell ref="E125:H125"/>
    <mergeCell ref="E127:H127"/>
    <mergeCell ref="L2:V2"/>
    <mergeCell ref="E87:H87"/>
    <mergeCell ref="D109:F109"/>
    <mergeCell ref="D110:F110"/>
    <mergeCell ref="D111:F111"/>
    <mergeCell ref="D112:F11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7"/>
  <sheetViews>
    <sheetView showGridLines="0" tabSelected="1" topLeftCell="A67" workbookViewId="0">
      <selection activeCell="H139" sqref="H13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4" t="s">
        <v>125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86</v>
      </c>
    </row>
    <row r="4" spans="1:46" s="1" customFormat="1" ht="24.95" customHeight="1">
      <c r="B4" s="17"/>
      <c r="D4" s="107" t="s">
        <v>126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75" t="str">
        <f>'Rekapitulace stavby'!K6</f>
        <v>Rekonstrukce kina Vesmír</v>
      </c>
      <c r="F7" s="276"/>
      <c r="G7" s="276"/>
      <c r="H7" s="276"/>
      <c r="L7" s="17"/>
    </row>
    <row r="8" spans="1:46" s="2" customFormat="1" ht="12" customHeight="1">
      <c r="A8" s="31"/>
      <c r="B8" s="36"/>
      <c r="C8" s="31"/>
      <c r="D8" s="109" t="s">
        <v>127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7" t="s">
        <v>2777</v>
      </c>
      <c r="F9" s="278"/>
      <c r="G9" s="278"/>
      <c r="H9" s="27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23. 7. 2020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26</v>
      </c>
      <c r="F15" s="31"/>
      <c r="G15" s="31"/>
      <c r="H15" s="31"/>
      <c r="I15" s="109" t="s">
        <v>27</v>
      </c>
      <c r="J15" s="110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28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9" t="str">
        <f>'Rekapitulace stavby'!E14</f>
        <v>Vyplň údaj</v>
      </c>
      <c r="F18" s="280"/>
      <c r="G18" s="280"/>
      <c r="H18" s="280"/>
      <c r="I18" s="109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30</v>
      </c>
      <c r="E20" s="31"/>
      <c r="F20" s="31"/>
      <c r="G20" s="31"/>
      <c r="H20" s="31"/>
      <c r="I20" s="109" t="s">
        <v>25</v>
      </c>
      <c r="J20" s="110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">
        <v>31</v>
      </c>
      <c r="F21" s="31"/>
      <c r="G21" s="31"/>
      <c r="H21" s="31"/>
      <c r="I21" s="109" t="s">
        <v>27</v>
      </c>
      <c r="J21" s="110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33</v>
      </c>
      <c r="E23" s="31"/>
      <c r="F23" s="31"/>
      <c r="G23" s="31"/>
      <c r="H23" s="31"/>
      <c r="I23" s="109" t="s">
        <v>25</v>
      </c>
      <c r="J23" s="110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">
        <v>34</v>
      </c>
      <c r="F24" s="31"/>
      <c r="G24" s="31"/>
      <c r="H24" s="31"/>
      <c r="I24" s="109" t="s">
        <v>27</v>
      </c>
      <c r="J24" s="110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35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81" t="s">
        <v>1</v>
      </c>
      <c r="F27" s="281"/>
      <c r="G27" s="281"/>
      <c r="H27" s="28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6"/>
      <c r="C30" s="31"/>
      <c r="D30" s="110" t="s">
        <v>129</v>
      </c>
      <c r="E30" s="31"/>
      <c r="F30" s="31"/>
      <c r="G30" s="31"/>
      <c r="H30" s="31"/>
      <c r="I30" s="31"/>
      <c r="J30" s="116">
        <f>J96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6"/>
      <c r="C31" s="31"/>
      <c r="D31" s="117" t="s">
        <v>130</v>
      </c>
      <c r="E31" s="31"/>
      <c r="F31" s="31"/>
      <c r="G31" s="31"/>
      <c r="H31" s="31"/>
      <c r="I31" s="31"/>
      <c r="J31" s="116">
        <f>J102</f>
        <v>0</v>
      </c>
      <c r="K31" s="3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18" t="s">
        <v>36</v>
      </c>
      <c r="E32" s="31"/>
      <c r="F32" s="31"/>
      <c r="G32" s="31"/>
      <c r="H32" s="31"/>
      <c r="I32" s="31"/>
      <c r="J32" s="119">
        <f>ROUND(J30 + J31,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15"/>
      <c r="E33" s="115"/>
      <c r="F33" s="115"/>
      <c r="G33" s="115"/>
      <c r="H33" s="115"/>
      <c r="I33" s="115"/>
      <c r="J33" s="115"/>
      <c r="K33" s="115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0" t="s">
        <v>38</v>
      </c>
      <c r="G34" s="31"/>
      <c r="H34" s="31"/>
      <c r="I34" s="120" t="s">
        <v>37</v>
      </c>
      <c r="J34" s="120" t="s">
        <v>39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1" t="s">
        <v>40</v>
      </c>
      <c r="E35" s="109" t="s">
        <v>41</v>
      </c>
      <c r="F35" s="122">
        <f>ROUND((SUM(BE102:BE109) + SUM(BE129:BE136)),  2)</f>
        <v>0</v>
      </c>
      <c r="G35" s="31"/>
      <c r="H35" s="31"/>
      <c r="I35" s="123">
        <v>0.21</v>
      </c>
      <c r="J35" s="122">
        <f>ROUND(((SUM(BE102:BE109) + SUM(BE129:BE136))*I35),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09" t="s">
        <v>42</v>
      </c>
      <c r="F36" s="122">
        <f>ROUND((SUM(BF102:BF109) + SUM(BF129:BF136)),  2)</f>
        <v>0</v>
      </c>
      <c r="G36" s="31"/>
      <c r="H36" s="31"/>
      <c r="I36" s="123">
        <v>0.15</v>
      </c>
      <c r="J36" s="122">
        <f>ROUND(((SUM(BF102:BF109) + SUM(BF129:BF136))*I36),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43</v>
      </c>
      <c r="F37" s="122">
        <f>ROUND((SUM(BG102:BG109) + SUM(BG129:BG136)),  2)</f>
        <v>0</v>
      </c>
      <c r="G37" s="31"/>
      <c r="H37" s="31"/>
      <c r="I37" s="123">
        <v>0.21</v>
      </c>
      <c r="J37" s="122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09" t="s">
        <v>44</v>
      </c>
      <c r="F38" s="122">
        <f>ROUND((SUM(BH102:BH109) + SUM(BH129:BH136)),  2)</f>
        <v>0</v>
      </c>
      <c r="G38" s="31"/>
      <c r="H38" s="31"/>
      <c r="I38" s="123">
        <v>0.15</v>
      </c>
      <c r="J38" s="122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09" t="s">
        <v>45</v>
      </c>
      <c r="F39" s="122">
        <f>ROUND((SUM(BI102:BI109) + SUM(BI129:BI136)),  2)</f>
        <v>0</v>
      </c>
      <c r="G39" s="31"/>
      <c r="H39" s="31"/>
      <c r="I39" s="123">
        <v>0</v>
      </c>
      <c r="J39" s="122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4"/>
      <c r="D41" s="125" t="s">
        <v>46</v>
      </c>
      <c r="E41" s="126"/>
      <c r="F41" s="126"/>
      <c r="G41" s="127" t="s">
        <v>47</v>
      </c>
      <c r="H41" s="128" t="s">
        <v>48</v>
      </c>
      <c r="I41" s="126"/>
      <c r="J41" s="129">
        <f>SUM(J32:J39)</f>
        <v>0</v>
      </c>
      <c r="K41" s="130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hidden="1" customHeight="1">
      <c r="A81" s="31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hidden="1" customHeight="1">
      <c r="A82" s="31"/>
      <c r="B82" s="32"/>
      <c r="C82" s="20" t="s">
        <v>131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3"/>
      <c r="D85" s="33"/>
      <c r="E85" s="272" t="str">
        <f>E7</f>
        <v>Rekonstrukce kina Vesmír</v>
      </c>
      <c r="F85" s="273"/>
      <c r="G85" s="273"/>
      <c r="H85" s="27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127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3"/>
      <c r="D87" s="33"/>
      <c r="E87" s="265" t="str">
        <f>E9</f>
        <v>643-12 - VRN</v>
      </c>
      <c r="F87" s="274"/>
      <c r="G87" s="274"/>
      <c r="H87" s="274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hidden="1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23. 7. 2020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7" hidden="1" customHeight="1">
      <c r="A91" s="31"/>
      <c r="B91" s="32"/>
      <c r="C91" s="26" t="s">
        <v>24</v>
      </c>
      <c r="D91" s="33"/>
      <c r="E91" s="33"/>
      <c r="F91" s="24" t="str">
        <f>E15</f>
        <v>Město Trutnov</v>
      </c>
      <c r="G91" s="33"/>
      <c r="H91" s="33"/>
      <c r="I91" s="26" t="s">
        <v>30</v>
      </c>
      <c r="J91" s="29" t="str">
        <f>E21</f>
        <v>ROSA ARCHITEKT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hidden="1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26" t="s">
        <v>33</v>
      </c>
      <c r="J92" s="29" t="str">
        <f>E24</f>
        <v>Martina Škopová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42" t="s">
        <v>132</v>
      </c>
      <c r="D94" s="143"/>
      <c r="E94" s="143"/>
      <c r="F94" s="143"/>
      <c r="G94" s="143"/>
      <c r="H94" s="143"/>
      <c r="I94" s="143"/>
      <c r="J94" s="144" t="s">
        <v>133</v>
      </c>
      <c r="K94" s="14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hidden="1" customHeight="1">
      <c r="A96" s="31"/>
      <c r="B96" s="32"/>
      <c r="C96" s="145" t="s">
        <v>134</v>
      </c>
      <c r="D96" s="33"/>
      <c r="E96" s="33"/>
      <c r="F96" s="33"/>
      <c r="G96" s="33"/>
      <c r="H96" s="33"/>
      <c r="I96" s="33"/>
      <c r="J96" s="81">
        <f>J129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135</v>
      </c>
    </row>
    <row r="97" spans="1:65" s="9" customFormat="1" ht="24.95" hidden="1" customHeight="1">
      <c r="B97" s="146"/>
      <c r="C97" s="147"/>
      <c r="D97" s="148" t="s">
        <v>2778</v>
      </c>
      <c r="E97" s="149"/>
      <c r="F97" s="149"/>
      <c r="G97" s="149"/>
      <c r="H97" s="149"/>
      <c r="I97" s="149"/>
      <c r="J97" s="150">
        <f>J130</f>
        <v>0</v>
      </c>
      <c r="K97" s="147"/>
      <c r="L97" s="151"/>
    </row>
    <row r="98" spans="1:65" s="10" customFormat="1" ht="19.899999999999999" hidden="1" customHeight="1">
      <c r="B98" s="152"/>
      <c r="C98" s="153"/>
      <c r="D98" s="154" t="s">
        <v>2779</v>
      </c>
      <c r="E98" s="155"/>
      <c r="F98" s="155"/>
      <c r="G98" s="155"/>
      <c r="H98" s="155"/>
      <c r="I98" s="155"/>
      <c r="J98" s="156">
        <f>J131</f>
        <v>0</v>
      </c>
      <c r="K98" s="153"/>
      <c r="L98" s="157"/>
    </row>
    <row r="99" spans="1:65" s="10" customFormat="1" ht="19.899999999999999" hidden="1" customHeight="1">
      <c r="B99" s="152"/>
      <c r="C99" s="153"/>
      <c r="D99" s="154" t="s">
        <v>2780</v>
      </c>
      <c r="E99" s="155"/>
      <c r="F99" s="155"/>
      <c r="G99" s="155"/>
      <c r="H99" s="155"/>
      <c r="I99" s="155"/>
      <c r="J99" s="156">
        <f>J133</f>
        <v>0</v>
      </c>
      <c r="K99" s="153"/>
      <c r="L99" s="157"/>
    </row>
    <row r="100" spans="1:65" s="2" customFormat="1" ht="21.75" hidden="1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65" s="2" customFormat="1" ht="6.95" hidden="1" customHeight="1">
      <c r="A101" s="31"/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65" s="2" customFormat="1" ht="29.25" hidden="1" customHeight="1">
      <c r="A102" s="31"/>
      <c r="B102" s="32"/>
      <c r="C102" s="145" t="s">
        <v>145</v>
      </c>
      <c r="D102" s="33"/>
      <c r="E102" s="33"/>
      <c r="F102" s="33"/>
      <c r="G102" s="33"/>
      <c r="H102" s="33"/>
      <c r="I102" s="33"/>
      <c r="J102" s="158">
        <f>ROUND(J103 + J104 + J105 + J106 + J107 + J108,2)</f>
        <v>0</v>
      </c>
      <c r="K102" s="33"/>
      <c r="L102" s="48"/>
      <c r="N102" s="159" t="s">
        <v>40</v>
      </c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65" s="2" customFormat="1" ht="18" hidden="1" customHeight="1">
      <c r="A103" s="31"/>
      <c r="B103" s="32"/>
      <c r="C103" s="33"/>
      <c r="D103" s="270" t="s">
        <v>146</v>
      </c>
      <c r="E103" s="271"/>
      <c r="F103" s="271"/>
      <c r="G103" s="33"/>
      <c r="H103" s="33"/>
      <c r="I103" s="33"/>
      <c r="J103" s="161">
        <v>0</v>
      </c>
      <c r="K103" s="33"/>
      <c r="L103" s="162"/>
      <c r="M103" s="163"/>
      <c r="N103" s="164" t="s">
        <v>41</v>
      </c>
      <c r="O103" s="163"/>
      <c r="P103" s="163"/>
      <c r="Q103" s="163"/>
      <c r="R103" s="163"/>
      <c r="S103" s="165"/>
      <c r="T103" s="165"/>
      <c r="U103" s="165"/>
      <c r="V103" s="165"/>
      <c r="W103" s="165"/>
      <c r="X103" s="165"/>
      <c r="Y103" s="165"/>
      <c r="Z103" s="165"/>
      <c r="AA103" s="165"/>
      <c r="AB103" s="165"/>
      <c r="AC103" s="165"/>
      <c r="AD103" s="165"/>
      <c r="AE103" s="165"/>
      <c r="AF103" s="163"/>
      <c r="AG103" s="163"/>
      <c r="AH103" s="163"/>
      <c r="AI103" s="163"/>
      <c r="AJ103" s="163"/>
      <c r="AK103" s="163"/>
      <c r="AL103" s="163"/>
      <c r="AM103" s="163"/>
      <c r="AN103" s="163"/>
      <c r="AO103" s="163"/>
      <c r="AP103" s="163"/>
      <c r="AQ103" s="163"/>
      <c r="AR103" s="163"/>
      <c r="AS103" s="163"/>
      <c r="AT103" s="163"/>
      <c r="AU103" s="163"/>
      <c r="AV103" s="163"/>
      <c r="AW103" s="163"/>
      <c r="AX103" s="163"/>
      <c r="AY103" s="166" t="s">
        <v>124</v>
      </c>
      <c r="AZ103" s="163"/>
      <c r="BA103" s="163"/>
      <c r="BB103" s="163"/>
      <c r="BC103" s="163"/>
      <c r="BD103" s="163"/>
      <c r="BE103" s="167">
        <f t="shared" ref="BE103:BE108" si="0">IF(N103="základní",J103,0)</f>
        <v>0</v>
      </c>
      <c r="BF103" s="167">
        <f t="shared" ref="BF103:BF108" si="1">IF(N103="snížená",J103,0)</f>
        <v>0</v>
      </c>
      <c r="BG103" s="167">
        <f t="shared" ref="BG103:BG108" si="2">IF(N103="zákl. přenesená",J103,0)</f>
        <v>0</v>
      </c>
      <c r="BH103" s="167">
        <f t="shared" ref="BH103:BH108" si="3">IF(N103="sníž. přenesená",J103,0)</f>
        <v>0</v>
      </c>
      <c r="BI103" s="167">
        <f t="shared" ref="BI103:BI108" si="4">IF(N103="nulová",J103,0)</f>
        <v>0</v>
      </c>
      <c r="BJ103" s="166" t="s">
        <v>84</v>
      </c>
      <c r="BK103" s="163"/>
      <c r="BL103" s="163"/>
      <c r="BM103" s="163"/>
    </row>
    <row r="104" spans="1:65" s="2" customFormat="1" ht="18" hidden="1" customHeight="1">
      <c r="A104" s="31"/>
      <c r="B104" s="32"/>
      <c r="C104" s="33"/>
      <c r="D104" s="270" t="s">
        <v>147</v>
      </c>
      <c r="E104" s="271"/>
      <c r="F104" s="271"/>
      <c r="G104" s="33"/>
      <c r="H104" s="33"/>
      <c r="I104" s="33"/>
      <c r="J104" s="161">
        <v>0</v>
      </c>
      <c r="K104" s="33"/>
      <c r="L104" s="162"/>
      <c r="M104" s="163"/>
      <c r="N104" s="164" t="s">
        <v>41</v>
      </c>
      <c r="O104" s="163"/>
      <c r="P104" s="163"/>
      <c r="Q104" s="163"/>
      <c r="R104" s="163"/>
      <c r="S104" s="165"/>
      <c r="T104" s="165"/>
      <c r="U104" s="165"/>
      <c r="V104" s="165"/>
      <c r="W104" s="165"/>
      <c r="X104" s="165"/>
      <c r="Y104" s="165"/>
      <c r="Z104" s="165"/>
      <c r="AA104" s="165"/>
      <c r="AB104" s="165"/>
      <c r="AC104" s="165"/>
      <c r="AD104" s="165"/>
      <c r="AE104" s="165"/>
      <c r="AF104" s="163"/>
      <c r="AG104" s="163"/>
      <c r="AH104" s="163"/>
      <c r="AI104" s="163"/>
      <c r="AJ104" s="163"/>
      <c r="AK104" s="163"/>
      <c r="AL104" s="163"/>
      <c r="AM104" s="163"/>
      <c r="AN104" s="163"/>
      <c r="AO104" s="163"/>
      <c r="AP104" s="163"/>
      <c r="AQ104" s="163"/>
      <c r="AR104" s="163"/>
      <c r="AS104" s="163"/>
      <c r="AT104" s="163"/>
      <c r="AU104" s="163"/>
      <c r="AV104" s="163"/>
      <c r="AW104" s="163"/>
      <c r="AX104" s="163"/>
      <c r="AY104" s="166" t="s">
        <v>124</v>
      </c>
      <c r="AZ104" s="163"/>
      <c r="BA104" s="163"/>
      <c r="BB104" s="163"/>
      <c r="BC104" s="163"/>
      <c r="BD104" s="163"/>
      <c r="BE104" s="167">
        <f t="shared" si="0"/>
        <v>0</v>
      </c>
      <c r="BF104" s="167">
        <f t="shared" si="1"/>
        <v>0</v>
      </c>
      <c r="BG104" s="167">
        <f t="shared" si="2"/>
        <v>0</v>
      </c>
      <c r="BH104" s="167">
        <f t="shared" si="3"/>
        <v>0</v>
      </c>
      <c r="BI104" s="167">
        <f t="shared" si="4"/>
        <v>0</v>
      </c>
      <c r="BJ104" s="166" t="s">
        <v>84</v>
      </c>
      <c r="BK104" s="163"/>
      <c r="BL104" s="163"/>
      <c r="BM104" s="163"/>
    </row>
    <row r="105" spans="1:65" s="2" customFormat="1" ht="18" hidden="1" customHeight="1">
      <c r="A105" s="31"/>
      <c r="B105" s="32"/>
      <c r="C105" s="33"/>
      <c r="D105" s="270" t="s">
        <v>148</v>
      </c>
      <c r="E105" s="271"/>
      <c r="F105" s="271"/>
      <c r="G105" s="33"/>
      <c r="H105" s="33"/>
      <c r="I105" s="33"/>
      <c r="J105" s="161">
        <v>0</v>
      </c>
      <c r="K105" s="33"/>
      <c r="L105" s="162"/>
      <c r="M105" s="163"/>
      <c r="N105" s="164" t="s">
        <v>41</v>
      </c>
      <c r="O105" s="163"/>
      <c r="P105" s="163"/>
      <c r="Q105" s="163"/>
      <c r="R105" s="163"/>
      <c r="S105" s="165"/>
      <c r="T105" s="165"/>
      <c r="U105" s="165"/>
      <c r="V105" s="165"/>
      <c r="W105" s="165"/>
      <c r="X105" s="165"/>
      <c r="Y105" s="165"/>
      <c r="Z105" s="165"/>
      <c r="AA105" s="165"/>
      <c r="AB105" s="165"/>
      <c r="AC105" s="165"/>
      <c r="AD105" s="165"/>
      <c r="AE105" s="165"/>
      <c r="AF105" s="163"/>
      <c r="AG105" s="163"/>
      <c r="AH105" s="163"/>
      <c r="AI105" s="163"/>
      <c r="AJ105" s="163"/>
      <c r="AK105" s="163"/>
      <c r="AL105" s="163"/>
      <c r="AM105" s="163"/>
      <c r="AN105" s="163"/>
      <c r="AO105" s="163"/>
      <c r="AP105" s="163"/>
      <c r="AQ105" s="163"/>
      <c r="AR105" s="163"/>
      <c r="AS105" s="163"/>
      <c r="AT105" s="163"/>
      <c r="AU105" s="163"/>
      <c r="AV105" s="163"/>
      <c r="AW105" s="163"/>
      <c r="AX105" s="163"/>
      <c r="AY105" s="166" t="s">
        <v>124</v>
      </c>
      <c r="AZ105" s="163"/>
      <c r="BA105" s="163"/>
      <c r="BB105" s="163"/>
      <c r="BC105" s="163"/>
      <c r="BD105" s="163"/>
      <c r="BE105" s="167">
        <f t="shared" si="0"/>
        <v>0</v>
      </c>
      <c r="BF105" s="167">
        <f t="shared" si="1"/>
        <v>0</v>
      </c>
      <c r="BG105" s="167">
        <f t="shared" si="2"/>
        <v>0</v>
      </c>
      <c r="BH105" s="167">
        <f t="shared" si="3"/>
        <v>0</v>
      </c>
      <c r="BI105" s="167">
        <f t="shared" si="4"/>
        <v>0</v>
      </c>
      <c r="BJ105" s="166" t="s">
        <v>84</v>
      </c>
      <c r="BK105" s="163"/>
      <c r="BL105" s="163"/>
      <c r="BM105" s="163"/>
    </row>
    <row r="106" spans="1:65" s="2" customFormat="1" ht="18" hidden="1" customHeight="1">
      <c r="A106" s="31"/>
      <c r="B106" s="32"/>
      <c r="C106" s="33"/>
      <c r="D106" s="270" t="s">
        <v>149</v>
      </c>
      <c r="E106" s="271"/>
      <c r="F106" s="271"/>
      <c r="G106" s="33"/>
      <c r="H106" s="33"/>
      <c r="I106" s="33"/>
      <c r="J106" s="161">
        <v>0</v>
      </c>
      <c r="K106" s="33"/>
      <c r="L106" s="162"/>
      <c r="M106" s="163"/>
      <c r="N106" s="164" t="s">
        <v>41</v>
      </c>
      <c r="O106" s="163"/>
      <c r="P106" s="163"/>
      <c r="Q106" s="163"/>
      <c r="R106" s="163"/>
      <c r="S106" s="165"/>
      <c r="T106" s="165"/>
      <c r="U106" s="165"/>
      <c r="V106" s="165"/>
      <c r="W106" s="165"/>
      <c r="X106" s="165"/>
      <c r="Y106" s="165"/>
      <c r="Z106" s="165"/>
      <c r="AA106" s="165"/>
      <c r="AB106" s="165"/>
      <c r="AC106" s="165"/>
      <c r="AD106" s="165"/>
      <c r="AE106" s="165"/>
      <c r="AF106" s="163"/>
      <c r="AG106" s="163"/>
      <c r="AH106" s="163"/>
      <c r="AI106" s="163"/>
      <c r="AJ106" s="163"/>
      <c r="AK106" s="163"/>
      <c r="AL106" s="163"/>
      <c r="AM106" s="163"/>
      <c r="AN106" s="163"/>
      <c r="AO106" s="163"/>
      <c r="AP106" s="163"/>
      <c r="AQ106" s="163"/>
      <c r="AR106" s="163"/>
      <c r="AS106" s="163"/>
      <c r="AT106" s="163"/>
      <c r="AU106" s="163"/>
      <c r="AV106" s="163"/>
      <c r="AW106" s="163"/>
      <c r="AX106" s="163"/>
      <c r="AY106" s="166" t="s">
        <v>124</v>
      </c>
      <c r="AZ106" s="163"/>
      <c r="BA106" s="163"/>
      <c r="BB106" s="163"/>
      <c r="BC106" s="163"/>
      <c r="BD106" s="163"/>
      <c r="BE106" s="167">
        <f t="shared" si="0"/>
        <v>0</v>
      </c>
      <c r="BF106" s="167">
        <f t="shared" si="1"/>
        <v>0</v>
      </c>
      <c r="BG106" s="167">
        <f t="shared" si="2"/>
        <v>0</v>
      </c>
      <c r="BH106" s="167">
        <f t="shared" si="3"/>
        <v>0</v>
      </c>
      <c r="BI106" s="167">
        <f t="shared" si="4"/>
        <v>0</v>
      </c>
      <c r="BJ106" s="166" t="s">
        <v>84</v>
      </c>
      <c r="BK106" s="163"/>
      <c r="BL106" s="163"/>
      <c r="BM106" s="163"/>
    </row>
    <row r="107" spans="1:65" s="2" customFormat="1" ht="18" hidden="1" customHeight="1">
      <c r="A107" s="31"/>
      <c r="B107" s="32"/>
      <c r="C107" s="33"/>
      <c r="D107" s="270" t="s">
        <v>150</v>
      </c>
      <c r="E107" s="271"/>
      <c r="F107" s="271"/>
      <c r="G107" s="33"/>
      <c r="H107" s="33"/>
      <c r="I107" s="33"/>
      <c r="J107" s="161">
        <v>0</v>
      </c>
      <c r="K107" s="33"/>
      <c r="L107" s="162"/>
      <c r="M107" s="163"/>
      <c r="N107" s="164" t="s">
        <v>41</v>
      </c>
      <c r="O107" s="163"/>
      <c r="P107" s="163"/>
      <c r="Q107" s="163"/>
      <c r="R107" s="163"/>
      <c r="S107" s="165"/>
      <c r="T107" s="165"/>
      <c r="U107" s="165"/>
      <c r="V107" s="165"/>
      <c r="W107" s="165"/>
      <c r="X107" s="165"/>
      <c r="Y107" s="165"/>
      <c r="Z107" s="165"/>
      <c r="AA107" s="165"/>
      <c r="AB107" s="165"/>
      <c r="AC107" s="165"/>
      <c r="AD107" s="165"/>
      <c r="AE107" s="165"/>
      <c r="AF107" s="163"/>
      <c r="AG107" s="163"/>
      <c r="AH107" s="163"/>
      <c r="AI107" s="163"/>
      <c r="AJ107" s="163"/>
      <c r="AK107" s="163"/>
      <c r="AL107" s="163"/>
      <c r="AM107" s="163"/>
      <c r="AN107" s="163"/>
      <c r="AO107" s="163"/>
      <c r="AP107" s="163"/>
      <c r="AQ107" s="163"/>
      <c r="AR107" s="163"/>
      <c r="AS107" s="163"/>
      <c r="AT107" s="163"/>
      <c r="AU107" s="163"/>
      <c r="AV107" s="163"/>
      <c r="AW107" s="163"/>
      <c r="AX107" s="163"/>
      <c r="AY107" s="166" t="s">
        <v>124</v>
      </c>
      <c r="AZ107" s="163"/>
      <c r="BA107" s="163"/>
      <c r="BB107" s="163"/>
      <c r="BC107" s="163"/>
      <c r="BD107" s="163"/>
      <c r="BE107" s="167">
        <f t="shared" si="0"/>
        <v>0</v>
      </c>
      <c r="BF107" s="167">
        <f t="shared" si="1"/>
        <v>0</v>
      </c>
      <c r="BG107" s="167">
        <f t="shared" si="2"/>
        <v>0</v>
      </c>
      <c r="BH107" s="167">
        <f t="shared" si="3"/>
        <v>0</v>
      </c>
      <c r="BI107" s="167">
        <f t="shared" si="4"/>
        <v>0</v>
      </c>
      <c r="BJ107" s="166" t="s">
        <v>84</v>
      </c>
      <c r="BK107" s="163"/>
      <c r="BL107" s="163"/>
      <c r="BM107" s="163"/>
    </row>
    <row r="108" spans="1:65" s="2" customFormat="1" ht="18" hidden="1" customHeight="1">
      <c r="A108" s="31"/>
      <c r="B108" s="32"/>
      <c r="C108" s="33"/>
      <c r="D108" s="160" t="s">
        <v>151</v>
      </c>
      <c r="E108" s="33"/>
      <c r="F108" s="33"/>
      <c r="G108" s="33"/>
      <c r="H108" s="33"/>
      <c r="I108" s="33"/>
      <c r="J108" s="161">
        <f>ROUND(J30*T108,2)</f>
        <v>0</v>
      </c>
      <c r="K108" s="33"/>
      <c r="L108" s="162"/>
      <c r="M108" s="163"/>
      <c r="N108" s="164" t="s">
        <v>41</v>
      </c>
      <c r="O108" s="163"/>
      <c r="P108" s="163"/>
      <c r="Q108" s="163"/>
      <c r="R108" s="163"/>
      <c r="S108" s="165"/>
      <c r="T108" s="165"/>
      <c r="U108" s="165"/>
      <c r="V108" s="165"/>
      <c r="W108" s="165"/>
      <c r="X108" s="165"/>
      <c r="Y108" s="165"/>
      <c r="Z108" s="165"/>
      <c r="AA108" s="165"/>
      <c r="AB108" s="165"/>
      <c r="AC108" s="165"/>
      <c r="AD108" s="165"/>
      <c r="AE108" s="165"/>
      <c r="AF108" s="163"/>
      <c r="AG108" s="163"/>
      <c r="AH108" s="163"/>
      <c r="AI108" s="163"/>
      <c r="AJ108" s="163"/>
      <c r="AK108" s="163"/>
      <c r="AL108" s="163"/>
      <c r="AM108" s="163"/>
      <c r="AN108" s="163"/>
      <c r="AO108" s="163"/>
      <c r="AP108" s="163"/>
      <c r="AQ108" s="163"/>
      <c r="AR108" s="163"/>
      <c r="AS108" s="163"/>
      <c r="AT108" s="163"/>
      <c r="AU108" s="163"/>
      <c r="AV108" s="163"/>
      <c r="AW108" s="163"/>
      <c r="AX108" s="163"/>
      <c r="AY108" s="166" t="s">
        <v>152</v>
      </c>
      <c r="AZ108" s="163"/>
      <c r="BA108" s="163"/>
      <c r="BB108" s="163"/>
      <c r="BC108" s="163"/>
      <c r="BD108" s="163"/>
      <c r="BE108" s="167">
        <f t="shared" si="0"/>
        <v>0</v>
      </c>
      <c r="BF108" s="167">
        <f t="shared" si="1"/>
        <v>0</v>
      </c>
      <c r="BG108" s="167">
        <f t="shared" si="2"/>
        <v>0</v>
      </c>
      <c r="BH108" s="167">
        <f t="shared" si="3"/>
        <v>0</v>
      </c>
      <c r="BI108" s="167">
        <f t="shared" si="4"/>
        <v>0</v>
      </c>
      <c r="BJ108" s="166" t="s">
        <v>84</v>
      </c>
      <c r="BK108" s="163"/>
      <c r="BL108" s="163"/>
      <c r="BM108" s="163"/>
    </row>
    <row r="109" spans="1:65" s="2" customFormat="1" hidden="1">
      <c r="A109" s="31"/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65" s="2" customFormat="1" ht="29.25" hidden="1" customHeight="1">
      <c r="A110" s="31"/>
      <c r="B110" s="32"/>
      <c r="C110" s="168" t="s">
        <v>153</v>
      </c>
      <c r="D110" s="143"/>
      <c r="E110" s="143"/>
      <c r="F110" s="143"/>
      <c r="G110" s="143"/>
      <c r="H110" s="143"/>
      <c r="I110" s="143"/>
      <c r="J110" s="169">
        <f>ROUND(J96+J102,2)</f>
        <v>0</v>
      </c>
      <c r="K110" s="14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65" s="2" customFormat="1" ht="6.95" hidden="1" customHeight="1">
      <c r="A111" s="31"/>
      <c r="B111" s="51"/>
      <c r="C111" s="52"/>
      <c r="D111" s="52"/>
      <c r="E111" s="52"/>
      <c r="F111" s="52"/>
      <c r="G111" s="52"/>
      <c r="H111" s="52"/>
      <c r="I111" s="52"/>
      <c r="J111" s="52"/>
      <c r="K111" s="52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65" hidden="1"/>
    <row r="113" spans="1:31" hidden="1"/>
    <row r="114" spans="1:31" hidden="1"/>
    <row r="115" spans="1:31" s="2" customFormat="1" ht="6.95" customHeight="1">
      <c r="A115" s="31"/>
      <c r="B115" s="53"/>
      <c r="C115" s="54"/>
      <c r="D115" s="54"/>
      <c r="E115" s="54"/>
      <c r="F115" s="54"/>
      <c r="G115" s="54"/>
      <c r="H115" s="54"/>
      <c r="I115" s="54"/>
      <c r="J115" s="54"/>
      <c r="K115" s="54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31" s="2" customFormat="1" ht="24.95" customHeight="1">
      <c r="A116" s="31"/>
      <c r="B116" s="32"/>
      <c r="C116" s="20" t="s">
        <v>154</v>
      </c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31" s="2" customFormat="1" ht="6.9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31" s="2" customFormat="1" ht="12" customHeight="1">
      <c r="A118" s="31"/>
      <c r="B118" s="32"/>
      <c r="C118" s="26" t="s">
        <v>16</v>
      </c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31" s="2" customFormat="1" ht="16.5" customHeight="1">
      <c r="A119" s="31"/>
      <c r="B119" s="32"/>
      <c r="C119" s="33"/>
      <c r="D119" s="33"/>
      <c r="E119" s="272" t="str">
        <f>E7</f>
        <v>Rekonstrukce kina Vesmír</v>
      </c>
      <c r="F119" s="273"/>
      <c r="G119" s="273"/>
      <c r="H119" s="27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31" s="2" customFormat="1" ht="12" customHeight="1">
      <c r="A120" s="31"/>
      <c r="B120" s="32"/>
      <c r="C120" s="26" t="s">
        <v>127</v>
      </c>
      <c r="D120" s="33"/>
      <c r="E120" s="33"/>
      <c r="F120" s="33"/>
      <c r="G120" s="33"/>
      <c r="H120" s="33"/>
      <c r="I120" s="33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31" s="2" customFormat="1" ht="16.5" customHeight="1">
      <c r="A121" s="31"/>
      <c r="B121" s="32"/>
      <c r="C121" s="33"/>
      <c r="D121" s="33"/>
      <c r="E121" s="265" t="str">
        <f>E9</f>
        <v>643-12 - VRN</v>
      </c>
      <c r="F121" s="274"/>
      <c r="G121" s="274"/>
      <c r="H121" s="274"/>
      <c r="I121" s="33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6.95" customHeight="1">
      <c r="A122" s="31"/>
      <c r="B122" s="32"/>
      <c r="C122" s="33"/>
      <c r="D122" s="33"/>
      <c r="E122" s="33"/>
      <c r="F122" s="33"/>
      <c r="G122" s="33"/>
      <c r="H122" s="33"/>
      <c r="I122" s="33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12" customHeight="1">
      <c r="A123" s="31"/>
      <c r="B123" s="32"/>
      <c r="C123" s="26" t="s">
        <v>20</v>
      </c>
      <c r="D123" s="33"/>
      <c r="E123" s="33"/>
      <c r="F123" s="24" t="str">
        <f>F12</f>
        <v xml:space="preserve"> </v>
      </c>
      <c r="G123" s="33"/>
      <c r="H123" s="33"/>
      <c r="I123" s="26" t="s">
        <v>22</v>
      </c>
      <c r="J123" s="63" t="str">
        <f>IF(J12="","",J12)</f>
        <v>23. 7. 2020</v>
      </c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6.95" customHeight="1">
      <c r="A124" s="31"/>
      <c r="B124" s="32"/>
      <c r="C124" s="33"/>
      <c r="D124" s="33"/>
      <c r="E124" s="33"/>
      <c r="F124" s="33"/>
      <c r="G124" s="33"/>
      <c r="H124" s="33"/>
      <c r="I124" s="33"/>
      <c r="J124" s="33"/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25.7" customHeight="1">
      <c r="A125" s="31"/>
      <c r="B125" s="32"/>
      <c r="C125" s="26" t="s">
        <v>24</v>
      </c>
      <c r="D125" s="33"/>
      <c r="E125" s="33"/>
      <c r="F125" s="24" t="str">
        <f>E15</f>
        <v>Město Trutnov</v>
      </c>
      <c r="G125" s="33"/>
      <c r="H125" s="33"/>
      <c r="I125" s="26" t="s">
        <v>30</v>
      </c>
      <c r="J125" s="29" t="str">
        <f>E21</f>
        <v>ROSA ARCHITEKT s.r.o.</v>
      </c>
      <c r="K125" s="33"/>
      <c r="L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15.2" customHeight="1">
      <c r="A126" s="31"/>
      <c r="B126" s="32"/>
      <c r="C126" s="26" t="s">
        <v>28</v>
      </c>
      <c r="D126" s="33"/>
      <c r="E126" s="33"/>
      <c r="F126" s="24" t="str">
        <f>IF(E18="","",E18)</f>
        <v>Vyplň údaj</v>
      </c>
      <c r="G126" s="33"/>
      <c r="H126" s="33"/>
      <c r="I126" s="26" t="s">
        <v>33</v>
      </c>
      <c r="J126" s="29" t="str">
        <f>E24</f>
        <v>Martina Škopová</v>
      </c>
      <c r="K126" s="33"/>
      <c r="L126" s="48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10.35" customHeight="1">
      <c r="A127" s="31"/>
      <c r="B127" s="32"/>
      <c r="C127" s="33"/>
      <c r="D127" s="33"/>
      <c r="E127" s="33"/>
      <c r="F127" s="33"/>
      <c r="G127" s="33"/>
      <c r="H127" s="33"/>
      <c r="I127" s="33"/>
      <c r="J127" s="33"/>
      <c r="K127" s="33"/>
      <c r="L127" s="48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11" customFormat="1" ht="29.25" customHeight="1">
      <c r="A128" s="170"/>
      <c r="B128" s="171"/>
      <c r="C128" s="172" t="s">
        <v>155</v>
      </c>
      <c r="D128" s="173" t="s">
        <v>61</v>
      </c>
      <c r="E128" s="173" t="s">
        <v>57</v>
      </c>
      <c r="F128" s="173" t="s">
        <v>58</v>
      </c>
      <c r="G128" s="173" t="s">
        <v>156</v>
      </c>
      <c r="H128" s="173" t="s">
        <v>157</v>
      </c>
      <c r="I128" s="173" t="s">
        <v>158</v>
      </c>
      <c r="J128" s="174" t="s">
        <v>133</v>
      </c>
      <c r="K128" s="175" t="s">
        <v>159</v>
      </c>
      <c r="L128" s="176"/>
      <c r="M128" s="72" t="s">
        <v>1</v>
      </c>
      <c r="N128" s="73" t="s">
        <v>40</v>
      </c>
      <c r="O128" s="73" t="s">
        <v>160</v>
      </c>
      <c r="P128" s="73" t="s">
        <v>161</v>
      </c>
      <c r="Q128" s="73" t="s">
        <v>162</v>
      </c>
      <c r="R128" s="73" t="s">
        <v>163</v>
      </c>
      <c r="S128" s="73" t="s">
        <v>164</v>
      </c>
      <c r="T128" s="74" t="s">
        <v>165</v>
      </c>
      <c r="U128" s="170"/>
      <c r="V128" s="170"/>
      <c r="W128" s="170"/>
      <c r="X128" s="170"/>
      <c r="Y128" s="170"/>
      <c r="Z128" s="170"/>
      <c r="AA128" s="170"/>
      <c r="AB128" s="170"/>
      <c r="AC128" s="170"/>
      <c r="AD128" s="170"/>
      <c r="AE128" s="170"/>
    </row>
    <row r="129" spans="1:65" s="2" customFormat="1" ht="22.9" customHeight="1">
      <c r="A129" s="31"/>
      <c r="B129" s="32"/>
      <c r="C129" s="79" t="s">
        <v>166</v>
      </c>
      <c r="D129" s="33"/>
      <c r="E129" s="33"/>
      <c r="F129" s="33"/>
      <c r="G129" s="33"/>
      <c r="H129" s="33"/>
      <c r="I129" s="33"/>
      <c r="J129" s="177">
        <f>BK129</f>
        <v>0</v>
      </c>
      <c r="K129" s="33"/>
      <c r="L129" s="36"/>
      <c r="M129" s="75"/>
      <c r="N129" s="178"/>
      <c r="O129" s="76"/>
      <c r="P129" s="179">
        <f>P130</f>
        <v>0</v>
      </c>
      <c r="Q129" s="76"/>
      <c r="R129" s="179">
        <f>R130</f>
        <v>0</v>
      </c>
      <c r="S129" s="76"/>
      <c r="T129" s="180">
        <f>T130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4" t="s">
        <v>75</v>
      </c>
      <c r="AU129" s="14" t="s">
        <v>135</v>
      </c>
      <c r="BK129" s="181">
        <f>BK130</f>
        <v>0</v>
      </c>
    </row>
    <row r="130" spans="1:65" s="12" customFormat="1" ht="25.9" customHeight="1">
      <c r="B130" s="182"/>
      <c r="C130" s="183"/>
      <c r="D130" s="184" t="s">
        <v>75</v>
      </c>
      <c r="E130" s="185" t="s">
        <v>124</v>
      </c>
      <c r="F130" s="185" t="s">
        <v>2781</v>
      </c>
      <c r="G130" s="183"/>
      <c r="H130" s="183"/>
      <c r="I130" s="186"/>
      <c r="J130" s="187">
        <f>BK130</f>
        <v>0</v>
      </c>
      <c r="K130" s="183"/>
      <c r="L130" s="188"/>
      <c r="M130" s="189"/>
      <c r="N130" s="190"/>
      <c r="O130" s="190"/>
      <c r="P130" s="191">
        <f>P131+P133</f>
        <v>0</v>
      </c>
      <c r="Q130" s="190"/>
      <c r="R130" s="191">
        <f>R131+R133</f>
        <v>0</v>
      </c>
      <c r="S130" s="190"/>
      <c r="T130" s="192">
        <f>T131+T133</f>
        <v>0</v>
      </c>
      <c r="AR130" s="193" t="s">
        <v>342</v>
      </c>
      <c r="AT130" s="194" t="s">
        <v>75</v>
      </c>
      <c r="AU130" s="194" t="s">
        <v>76</v>
      </c>
      <c r="AY130" s="193" t="s">
        <v>169</v>
      </c>
      <c r="BK130" s="195">
        <f>BK131+BK133</f>
        <v>0</v>
      </c>
    </row>
    <row r="131" spans="1:65" s="12" customFormat="1" ht="22.9" customHeight="1">
      <c r="B131" s="182"/>
      <c r="C131" s="183"/>
      <c r="D131" s="184" t="s">
        <v>75</v>
      </c>
      <c r="E131" s="196" t="s">
        <v>2782</v>
      </c>
      <c r="F131" s="196" t="s">
        <v>2783</v>
      </c>
      <c r="G131" s="183"/>
      <c r="H131" s="183"/>
      <c r="I131" s="186"/>
      <c r="J131" s="197">
        <f>BK131</f>
        <v>0</v>
      </c>
      <c r="K131" s="183"/>
      <c r="L131" s="188"/>
      <c r="M131" s="189"/>
      <c r="N131" s="190"/>
      <c r="O131" s="190"/>
      <c r="P131" s="191">
        <f>P132</f>
        <v>0</v>
      </c>
      <c r="Q131" s="190"/>
      <c r="R131" s="191">
        <f>R132</f>
        <v>0</v>
      </c>
      <c r="S131" s="190"/>
      <c r="T131" s="192">
        <f>T132</f>
        <v>0</v>
      </c>
      <c r="AR131" s="193" t="s">
        <v>342</v>
      </c>
      <c r="AT131" s="194" t="s">
        <v>75</v>
      </c>
      <c r="AU131" s="194" t="s">
        <v>84</v>
      </c>
      <c r="AY131" s="193" t="s">
        <v>169</v>
      </c>
      <c r="BK131" s="195">
        <f>BK132</f>
        <v>0</v>
      </c>
    </row>
    <row r="132" spans="1:65" s="2" customFormat="1" ht="33" customHeight="1">
      <c r="A132" s="31"/>
      <c r="B132" s="32"/>
      <c r="C132" s="198" t="s">
        <v>177</v>
      </c>
      <c r="D132" s="198" t="s">
        <v>173</v>
      </c>
      <c r="E132" s="199" t="s">
        <v>2784</v>
      </c>
      <c r="F132" s="200" t="s">
        <v>2785</v>
      </c>
      <c r="G132" s="201" t="s">
        <v>209</v>
      </c>
      <c r="H132" s="202">
        <v>1</v>
      </c>
      <c r="I132" s="203"/>
      <c r="J132" s="204">
        <f>ROUND(I132*H132,2)</f>
        <v>0</v>
      </c>
      <c r="K132" s="205"/>
      <c r="L132" s="36"/>
      <c r="M132" s="206" t="s">
        <v>1</v>
      </c>
      <c r="N132" s="207" t="s">
        <v>41</v>
      </c>
      <c r="O132" s="68"/>
      <c r="P132" s="208">
        <f>O132*H132</f>
        <v>0</v>
      </c>
      <c r="Q132" s="208">
        <v>0</v>
      </c>
      <c r="R132" s="208">
        <f>Q132*H132</f>
        <v>0</v>
      </c>
      <c r="S132" s="208">
        <v>0</v>
      </c>
      <c r="T132" s="209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10" t="s">
        <v>2786</v>
      </c>
      <c r="AT132" s="210" t="s">
        <v>173</v>
      </c>
      <c r="AU132" s="210" t="s">
        <v>86</v>
      </c>
      <c r="AY132" s="14" t="s">
        <v>169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14" t="s">
        <v>84</v>
      </c>
      <c r="BK132" s="211">
        <f>ROUND(I132*H132,2)</f>
        <v>0</v>
      </c>
      <c r="BL132" s="14" t="s">
        <v>2786</v>
      </c>
      <c r="BM132" s="210" t="s">
        <v>2787</v>
      </c>
    </row>
    <row r="133" spans="1:65" s="12" customFormat="1" ht="22.9" customHeight="1">
      <c r="B133" s="182"/>
      <c r="C133" s="183"/>
      <c r="D133" s="184" t="s">
        <v>75</v>
      </c>
      <c r="E133" s="196" t="s">
        <v>2788</v>
      </c>
      <c r="F133" s="196" t="s">
        <v>2789</v>
      </c>
      <c r="G133" s="183"/>
      <c r="H133" s="183"/>
      <c r="I133" s="186"/>
      <c r="J133" s="197">
        <f>BK133</f>
        <v>0</v>
      </c>
      <c r="K133" s="183"/>
      <c r="L133" s="188"/>
      <c r="M133" s="189"/>
      <c r="N133" s="190"/>
      <c r="O133" s="190"/>
      <c r="P133" s="191">
        <f>SUM(P134:P136)</f>
        <v>0</v>
      </c>
      <c r="Q133" s="190"/>
      <c r="R133" s="191">
        <f>SUM(R134:R136)</f>
        <v>0</v>
      </c>
      <c r="S133" s="190"/>
      <c r="T133" s="192">
        <f>SUM(T134:T136)</f>
        <v>0</v>
      </c>
      <c r="AR133" s="193" t="s">
        <v>342</v>
      </c>
      <c r="AT133" s="194" t="s">
        <v>75</v>
      </c>
      <c r="AU133" s="194" t="s">
        <v>84</v>
      </c>
      <c r="AY133" s="193" t="s">
        <v>169</v>
      </c>
      <c r="BK133" s="195">
        <f>SUM(BK134:BK136)</f>
        <v>0</v>
      </c>
    </row>
    <row r="134" spans="1:65" s="2" customFormat="1" ht="16.5" customHeight="1">
      <c r="A134" s="31"/>
      <c r="B134" s="32"/>
      <c r="C134" s="198" t="s">
        <v>84</v>
      </c>
      <c r="D134" s="198" t="s">
        <v>173</v>
      </c>
      <c r="E134" s="199" t="s">
        <v>2790</v>
      </c>
      <c r="F134" s="200" t="s">
        <v>2791</v>
      </c>
      <c r="G134" s="201" t="s">
        <v>943</v>
      </c>
      <c r="H134" s="228">
        <v>3</v>
      </c>
      <c r="I134" s="203"/>
      <c r="J134" s="204">
        <f>ROUND(I134*H134,2)</f>
        <v>0</v>
      </c>
      <c r="K134" s="205"/>
      <c r="L134" s="36"/>
      <c r="M134" s="206" t="s">
        <v>1</v>
      </c>
      <c r="N134" s="207" t="s">
        <v>41</v>
      </c>
      <c r="O134" s="68"/>
      <c r="P134" s="208">
        <f>O134*H134</f>
        <v>0</v>
      </c>
      <c r="Q134" s="208">
        <v>0</v>
      </c>
      <c r="R134" s="208">
        <f>Q134*H134</f>
        <v>0</v>
      </c>
      <c r="S134" s="208">
        <v>0</v>
      </c>
      <c r="T134" s="209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10" t="s">
        <v>2786</v>
      </c>
      <c r="AT134" s="210" t="s">
        <v>173</v>
      </c>
      <c r="AU134" s="210" t="s">
        <v>86</v>
      </c>
      <c r="AY134" s="14" t="s">
        <v>169</v>
      </c>
      <c r="BE134" s="211">
        <f>IF(N134="základní",J134,0)</f>
        <v>0</v>
      </c>
      <c r="BF134" s="211">
        <f>IF(N134="snížená",J134,0)</f>
        <v>0</v>
      </c>
      <c r="BG134" s="211">
        <f>IF(N134="zákl. přenesená",J134,0)</f>
        <v>0</v>
      </c>
      <c r="BH134" s="211">
        <f>IF(N134="sníž. přenesená",J134,0)</f>
        <v>0</v>
      </c>
      <c r="BI134" s="211">
        <f>IF(N134="nulová",J134,0)</f>
        <v>0</v>
      </c>
      <c r="BJ134" s="14" t="s">
        <v>84</v>
      </c>
      <c r="BK134" s="211">
        <f>ROUND(I134*H134,2)</f>
        <v>0</v>
      </c>
      <c r="BL134" s="14" t="s">
        <v>2786</v>
      </c>
      <c r="BM134" s="210" t="s">
        <v>2792</v>
      </c>
    </row>
    <row r="135" spans="1:65" s="2" customFormat="1" ht="16.5" customHeight="1">
      <c r="A135" s="31"/>
      <c r="B135" s="32"/>
      <c r="C135" s="198" t="s">
        <v>86</v>
      </c>
      <c r="D135" s="198" t="s">
        <v>173</v>
      </c>
      <c r="E135" s="199" t="s">
        <v>2793</v>
      </c>
      <c r="F135" s="200" t="s">
        <v>2794</v>
      </c>
      <c r="G135" s="201" t="s">
        <v>943</v>
      </c>
      <c r="H135" s="228">
        <v>1</v>
      </c>
      <c r="I135" s="203"/>
      <c r="J135" s="204">
        <f>ROUND(I135*H135,2)</f>
        <v>0</v>
      </c>
      <c r="K135" s="205"/>
      <c r="L135" s="36"/>
      <c r="M135" s="206" t="s">
        <v>1</v>
      </c>
      <c r="N135" s="207" t="s">
        <v>41</v>
      </c>
      <c r="O135" s="68"/>
      <c r="P135" s="208">
        <f>O135*H135</f>
        <v>0</v>
      </c>
      <c r="Q135" s="208">
        <v>0</v>
      </c>
      <c r="R135" s="208">
        <f>Q135*H135</f>
        <v>0</v>
      </c>
      <c r="S135" s="208">
        <v>0</v>
      </c>
      <c r="T135" s="209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10" t="s">
        <v>2786</v>
      </c>
      <c r="AT135" s="210" t="s">
        <v>173</v>
      </c>
      <c r="AU135" s="210" t="s">
        <v>86</v>
      </c>
      <c r="AY135" s="14" t="s">
        <v>169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4" t="s">
        <v>84</v>
      </c>
      <c r="BK135" s="211">
        <f>ROUND(I135*H135,2)</f>
        <v>0</v>
      </c>
      <c r="BL135" s="14" t="s">
        <v>2786</v>
      </c>
      <c r="BM135" s="210" t="s">
        <v>2795</v>
      </c>
    </row>
    <row r="136" spans="1:65" s="2" customFormat="1" ht="16.5" customHeight="1">
      <c r="A136" s="31"/>
      <c r="B136" s="32"/>
      <c r="C136" s="198" t="s">
        <v>217</v>
      </c>
      <c r="D136" s="198" t="s">
        <v>173</v>
      </c>
      <c r="E136" s="199" t="s">
        <v>2796</v>
      </c>
      <c r="F136" s="200" t="s">
        <v>149</v>
      </c>
      <c r="G136" s="201" t="s">
        <v>943</v>
      </c>
      <c r="H136" s="228">
        <v>1.1000000000000001</v>
      </c>
      <c r="I136" s="203"/>
      <c r="J136" s="204">
        <f>ROUND(I136*H136,2)</f>
        <v>0</v>
      </c>
      <c r="K136" s="205"/>
      <c r="L136" s="36"/>
      <c r="M136" s="212" t="s">
        <v>1</v>
      </c>
      <c r="N136" s="213" t="s">
        <v>41</v>
      </c>
      <c r="O136" s="214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10" t="s">
        <v>2786</v>
      </c>
      <c r="AT136" s="210" t="s">
        <v>173</v>
      </c>
      <c r="AU136" s="210" t="s">
        <v>86</v>
      </c>
      <c r="AY136" s="14" t="s">
        <v>169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14" t="s">
        <v>84</v>
      </c>
      <c r="BK136" s="211">
        <f>ROUND(I136*H136,2)</f>
        <v>0</v>
      </c>
      <c r="BL136" s="14" t="s">
        <v>2786</v>
      </c>
      <c r="BM136" s="210" t="s">
        <v>2797</v>
      </c>
    </row>
    <row r="137" spans="1:65" s="2" customFormat="1" ht="6.95" customHeight="1">
      <c r="A137" s="31"/>
      <c r="B137" s="51"/>
      <c r="C137" s="52"/>
      <c r="D137" s="52"/>
      <c r="E137" s="52"/>
      <c r="F137" s="52"/>
      <c r="G137" s="52"/>
      <c r="H137" s="52"/>
      <c r="I137" s="52"/>
      <c r="J137" s="52"/>
      <c r="K137" s="52"/>
      <c r="L137" s="36"/>
      <c r="M137" s="31"/>
      <c r="O137" s="31"/>
      <c r="P137" s="31"/>
      <c r="Q137" s="31"/>
      <c r="R137" s="31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</row>
  </sheetData>
  <sheetProtection algorithmName="SHA-512" hashValue="Zf4Pr5VTpYwk4XILofGYPulksAsOwoQd5vyTiIchwtctOsAKJl5Gr5EeFDgGLmYm3Fu2GUGFQFuV73fbhI02MA==" saltValue="GrZpGAKVjBlfPMMYudp3xSjUCmNZ3p6lPKrABkgZXVhfL9azwjX83QY18LAC/k8egmts1EfveXBuf7NcukVxoA==" spinCount="100000" sheet="1" objects="1" scenarios="1" formatColumns="0" formatRows="0" autoFilter="0"/>
  <autoFilter ref="C128:K136"/>
  <mergeCells count="14">
    <mergeCell ref="D107:F107"/>
    <mergeCell ref="E119:H119"/>
    <mergeCell ref="E121:H121"/>
    <mergeCell ref="L2:V2"/>
    <mergeCell ref="E87:H87"/>
    <mergeCell ref="D103:F103"/>
    <mergeCell ref="D104:F104"/>
    <mergeCell ref="D105:F105"/>
    <mergeCell ref="D106:F106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7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4" t="s">
        <v>85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86</v>
      </c>
    </row>
    <row r="4" spans="1:46" s="1" customFormat="1" ht="24.95" customHeight="1">
      <c r="B4" s="17"/>
      <c r="D4" s="107" t="s">
        <v>126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75" t="str">
        <f>'Rekapitulace stavby'!K6</f>
        <v>Rekonstrukce kina Vesmír</v>
      </c>
      <c r="F7" s="276"/>
      <c r="G7" s="276"/>
      <c r="H7" s="276"/>
      <c r="L7" s="17"/>
    </row>
    <row r="8" spans="1:46" s="2" customFormat="1" ht="12" customHeight="1">
      <c r="A8" s="31"/>
      <c r="B8" s="36"/>
      <c r="C8" s="31"/>
      <c r="D8" s="109" t="s">
        <v>127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7" t="s">
        <v>128</v>
      </c>
      <c r="F9" s="278"/>
      <c r="G9" s="278"/>
      <c r="H9" s="27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23. 7. 2020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26</v>
      </c>
      <c r="F15" s="31"/>
      <c r="G15" s="31"/>
      <c r="H15" s="31"/>
      <c r="I15" s="109" t="s">
        <v>27</v>
      </c>
      <c r="J15" s="110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28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9" t="str">
        <f>'Rekapitulace stavby'!E14</f>
        <v>Vyplň údaj</v>
      </c>
      <c r="F18" s="280"/>
      <c r="G18" s="280"/>
      <c r="H18" s="280"/>
      <c r="I18" s="109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30</v>
      </c>
      <c r="E20" s="31"/>
      <c r="F20" s="31"/>
      <c r="G20" s="31"/>
      <c r="H20" s="31"/>
      <c r="I20" s="109" t="s">
        <v>25</v>
      </c>
      <c r="J20" s="110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">
        <v>31</v>
      </c>
      <c r="F21" s="31"/>
      <c r="G21" s="31"/>
      <c r="H21" s="31"/>
      <c r="I21" s="109" t="s">
        <v>27</v>
      </c>
      <c r="J21" s="110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33</v>
      </c>
      <c r="E23" s="31"/>
      <c r="F23" s="31"/>
      <c r="G23" s="31"/>
      <c r="H23" s="31"/>
      <c r="I23" s="109" t="s">
        <v>25</v>
      </c>
      <c r="J23" s="110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">
        <v>34</v>
      </c>
      <c r="F24" s="31"/>
      <c r="G24" s="31"/>
      <c r="H24" s="31"/>
      <c r="I24" s="109" t="s">
        <v>27</v>
      </c>
      <c r="J24" s="110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35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81" t="s">
        <v>1</v>
      </c>
      <c r="F27" s="281"/>
      <c r="G27" s="281"/>
      <c r="H27" s="28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6"/>
      <c r="C30" s="31"/>
      <c r="D30" s="110" t="s">
        <v>129</v>
      </c>
      <c r="E30" s="31"/>
      <c r="F30" s="31"/>
      <c r="G30" s="31"/>
      <c r="H30" s="31"/>
      <c r="I30" s="31"/>
      <c r="J30" s="116">
        <f>J96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6"/>
      <c r="C31" s="31"/>
      <c r="D31" s="117" t="s">
        <v>130</v>
      </c>
      <c r="E31" s="31"/>
      <c r="F31" s="31"/>
      <c r="G31" s="31"/>
      <c r="H31" s="31"/>
      <c r="I31" s="31"/>
      <c r="J31" s="116">
        <f>J108</f>
        <v>0</v>
      </c>
      <c r="K31" s="3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18" t="s">
        <v>36</v>
      </c>
      <c r="E32" s="31"/>
      <c r="F32" s="31"/>
      <c r="G32" s="31"/>
      <c r="H32" s="31"/>
      <c r="I32" s="31"/>
      <c r="J32" s="119">
        <f>ROUND(J30 + J31,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15"/>
      <c r="E33" s="115"/>
      <c r="F33" s="115"/>
      <c r="G33" s="115"/>
      <c r="H33" s="115"/>
      <c r="I33" s="115"/>
      <c r="J33" s="115"/>
      <c r="K33" s="115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0" t="s">
        <v>38</v>
      </c>
      <c r="G34" s="31"/>
      <c r="H34" s="31"/>
      <c r="I34" s="120" t="s">
        <v>37</v>
      </c>
      <c r="J34" s="120" t="s">
        <v>39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1" t="s">
        <v>40</v>
      </c>
      <c r="E35" s="109" t="s">
        <v>41</v>
      </c>
      <c r="F35" s="122">
        <f>ROUND((SUM(BE108:BE115) + SUM(BE135:BE176)),  2)</f>
        <v>0</v>
      </c>
      <c r="G35" s="31"/>
      <c r="H35" s="31"/>
      <c r="I35" s="123">
        <v>0.21</v>
      </c>
      <c r="J35" s="122">
        <f>ROUND(((SUM(BE108:BE115) + SUM(BE135:BE176))*I35),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09" t="s">
        <v>42</v>
      </c>
      <c r="F36" s="122">
        <f>ROUND((SUM(BF108:BF115) + SUM(BF135:BF176)),  2)</f>
        <v>0</v>
      </c>
      <c r="G36" s="31"/>
      <c r="H36" s="31"/>
      <c r="I36" s="123">
        <v>0.15</v>
      </c>
      <c r="J36" s="122">
        <f>ROUND(((SUM(BF108:BF115) + SUM(BF135:BF176))*I36),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43</v>
      </c>
      <c r="F37" s="122">
        <f>ROUND((SUM(BG108:BG115) + SUM(BG135:BG176)),  2)</f>
        <v>0</v>
      </c>
      <c r="G37" s="31"/>
      <c r="H37" s="31"/>
      <c r="I37" s="123">
        <v>0.21</v>
      </c>
      <c r="J37" s="122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09" t="s">
        <v>44</v>
      </c>
      <c r="F38" s="122">
        <f>ROUND((SUM(BH108:BH115) + SUM(BH135:BH176)),  2)</f>
        <v>0</v>
      </c>
      <c r="G38" s="31"/>
      <c r="H38" s="31"/>
      <c r="I38" s="123">
        <v>0.15</v>
      </c>
      <c r="J38" s="122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09" t="s">
        <v>45</v>
      </c>
      <c r="F39" s="122">
        <f>ROUND((SUM(BI108:BI115) + SUM(BI135:BI176)),  2)</f>
        <v>0</v>
      </c>
      <c r="G39" s="31"/>
      <c r="H39" s="31"/>
      <c r="I39" s="123">
        <v>0</v>
      </c>
      <c r="J39" s="122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4"/>
      <c r="D41" s="125" t="s">
        <v>46</v>
      </c>
      <c r="E41" s="126"/>
      <c r="F41" s="126"/>
      <c r="G41" s="127" t="s">
        <v>47</v>
      </c>
      <c r="H41" s="128" t="s">
        <v>48</v>
      </c>
      <c r="I41" s="126"/>
      <c r="J41" s="129">
        <f>SUM(J32:J39)</f>
        <v>0</v>
      </c>
      <c r="K41" s="130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hidden="1" customHeight="1">
      <c r="A81" s="31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hidden="1" customHeight="1">
      <c r="A82" s="31"/>
      <c r="B82" s="32"/>
      <c r="C82" s="20" t="s">
        <v>131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3"/>
      <c r="D85" s="33"/>
      <c r="E85" s="272" t="str">
        <f>E7</f>
        <v>Rekonstrukce kina Vesmír</v>
      </c>
      <c r="F85" s="273"/>
      <c r="G85" s="273"/>
      <c r="H85" s="27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127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3"/>
      <c r="D87" s="33"/>
      <c r="E87" s="265" t="str">
        <f>E9</f>
        <v>643-00 - bourací práce vnějších ploch a střešní krytiny</v>
      </c>
      <c r="F87" s="274"/>
      <c r="G87" s="274"/>
      <c r="H87" s="274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hidden="1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23. 7. 2020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7" hidden="1" customHeight="1">
      <c r="A91" s="31"/>
      <c r="B91" s="32"/>
      <c r="C91" s="26" t="s">
        <v>24</v>
      </c>
      <c r="D91" s="33"/>
      <c r="E91" s="33"/>
      <c r="F91" s="24" t="str">
        <f>E15</f>
        <v>Město Trutnov</v>
      </c>
      <c r="G91" s="33"/>
      <c r="H91" s="33"/>
      <c r="I91" s="26" t="s">
        <v>30</v>
      </c>
      <c r="J91" s="29" t="str">
        <f>E21</f>
        <v>ROSA ARCHITEKT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hidden="1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26" t="s">
        <v>33</v>
      </c>
      <c r="J92" s="29" t="str">
        <f>E24</f>
        <v>Martina Škopová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42" t="s">
        <v>132</v>
      </c>
      <c r="D94" s="143"/>
      <c r="E94" s="143"/>
      <c r="F94" s="143"/>
      <c r="G94" s="143"/>
      <c r="H94" s="143"/>
      <c r="I94" s="143"/>
      <c r="J94" s="144" t="s">
        <v>133</v>
      </c>
      <c r="K94" s="14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hidden="1" customHeight="1">
      <c r="A96" s="31"/>
      <c r="B96" s="32"/>
      <c r="C96" s="145" t="s">
        <v>134</v>
      </c>
      <c r="D96" s="33"/>
      <c r="E96" s="33"/>
      <c r="F96" s="33"/>
      <c r="G96" s="33"/>
      <c r="H96" s="33"/>
      <c r="I96" s="33"/>
      <c r="J96" s="81">
        <f>J135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135</v>
      </c>
    </row>
    <row r="97" spans="1:65" s="9" customFormat="1" ht="24.95" hidden="1" customHeight="1">
      <c r="B97" s="146"/>
      <c r="C97" s="147"/>
      <c r="D97" s="148" t="s">
        <v>136</v>
      </c>
      <c r="E97" s="149"/>
      <c r="F97" s="149"/>
      <c r="G97" s="149"/>
      <c r="H97" s="149"/>
      <c r="I97" s="149"/>
      <c r="J97" s="150">
        <f>J136</f>
        <v>0</v>
      </c>
      <c r="K97" s="147"/>
      <c r="L97" s="151"/>
    </row>
    <row r="98" spans="1:65" s="10" customFormat="1" ht="19.899999999999999" hidden="1" customHeight="1">
      <c r="B98" s="152"/>
      <c r="C98" s="153"/>
      <c r="D98" s="154" t="s">
        <v>137</v>
      </c>
      <c r="E98" s="155"/>
      <c r="F98" s="155"/>
      <c r="G98" s="155"/>
      <c r="H98" s="155"/>
      <c r="I98" s="155"/>
      <c r="J98" s="156">
        <f>J137</f>
        <v>0</v>
      </c>
      <c r="K98" s="153"/>
      <c r="L98" s="157"/>
    </row>
    <row r="99" spans="1:65" s="10" customFormat="1" ht="19.899999999999999" hidden="1" customHeight="1">
      <c r="B99" s="152"/>
      <c r="C99" s="153"/>
      <c r="D99" s="154" t="s">
        <v>138</v>
      </c>
      <c r="E99" s="155"/>
      <c r="F99" s="155"/>
      <c r="G99" s="155"/>
      <c r="H99" s="155"/>
      <c r="I99" s="155"/>
      <c r="J99" s="156">
        <f>J148</f>
        <v>0</v>
      </c>
      <c r="K99" s="153"/>
      <c r="L99" s="157"/>
    </row>
    <row r="100" spans="1:65" s="9" customFormat="1" ht="24.95" hidden="1" customHeight="1">
      <c r="B100" s="146"/>
      <c r="C100" s="147"/>
      <c r="D100" s="148" t="s">
        <v>139</v>
      </c>
      <c r="E100" s="149"/>
      <c r="F100" s="149"/>
      <c r="G100" s="149"/>
      <c r="H100" s="149"/>
      <c r="I100" s="149"/>
      <c r="J100" s="150">
        <f>J156</f>
        <v>0</v>
      </c>
      <c r="K100" s="147"/>
      <c r="L100" s="151"/>
    </row>
    <row r="101" spans="1:65" s="10" customFormat="1" ht="19.899999999999999" hidden="1" customHeight="1">
      <c r="B101" s="152"/>
      <c r="C101" s="153"/>
      <c r="D101" s="154" t="s">
        <v>140</v>
      </c>
      <c r="E101" s="155"/>
      <c r="F101" s="155"/>
      <c r="G101" s="155"/>
      <c r="H101" s="155"/>
      <c r="I101" s="155"/>
      <c r="J101" s="156">
        <f>J157</f>
        <v>0</v>
      </c>
      <c r="K101" s="153"/>
      <c r="L101" s="157"/>
    </row>
    <row r="102" spans="1:65" s="10" customFormat="1" ht="19.899999999999999" hidden="1" customHeight="1">
      <c r="B102" s="152"/>
      <c r="C102" s="153"/>
      <c r="D102" s="154" t="s">
        <v>141</v>
      </c>
      <c r="E102" s="155"/>
      <c r="F102" s="155"/>
      <c r="G102" s="155"/>
      <c r="H102" s="155"/>
      <c r="I102" s="155"/>
      <c r="J102" s="156">
        <f>J160</f>
        <v>0</v>
      </c>
      <c r="K102" s="153"/>
      <c r="L102" s="157"/>
    </row>
    <row r="103" spans="1:65" s="10" customFormat="1" ht="19.899999999999999" hidden="1" customHeight="1">
      <c r="B103" s="152"/>
      <c r="C103" s="153"/>
      <c r="D103" s="154" t="s">
        <v>142</v>
      </c>
      <c r="E103" s="155"/>
      <c r="F103" s="155"/>
      <c r="G103" s="155"/>
      <c r="H103" s="155"/>
      <c r="I103" s="155"/>
      <c r="J103" s="156">
        <f>J163</f>
        <v>0</v>
      </c>
      <c r="K103" s="153"/>
      <c r="L103" s="157"/>
    </row>
    <row r="104" spans="1:65" s="10" customFormat="1" ht="19.899999999999999" hidden="1" customHeight="1">
      <c r="B104" s="152"/>
      <c r="C104" s="153"/>
      <c r="D104" s="154" t="s">
        <v>143</v>
      </c>
      <c r="E104" s="155"/>
      <c r="F104" s="155"/>
      <c r="G104" s="155"/>
      <c r="H104" s="155"/>
      <c r="I104" s="155"/>
      <c r="J104" s="156">
        <f>J173</f>
        <v>0</v>
      </c>
      <c r="K104" s="153"/>
      <c r="L104" s="157"/>
    </row>
    <row r="105" spans="1:65" s="10" customFormat="1" ht="19.899999999999999" hidden="1" customHeight="1">
      <c r="B105" s="152"/>
      <c r="C105" s="153"/>
      <c r="D105" s="154" t="s">
        <v>144</v>
      </c>
      <c r="E105" s="155"/>
      <c r="F105" s="155"/>
      <c r="G105" s="155"/>
      <c r="H105" s="155"/>
      <c r="I105" s="155"/>
      <c r="J105" s="156">
        <f>J175</f>
        <v>0</v>
      </c>
      <c r="K105" s="153"/>
      <c r="L105" s="157"/>
    </row>
    <row r="106" spans="1:65" s="2" customFormat="1" ht="21.75" hidden="1" customHeight="1">
      <c r="A106" s="31"/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65" s="2" customFormat="1" ht="6.95" hidden="1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65" s="2" customFormat="1" ht="29.25" hidden="1" customHeight="1">
      <c r="A108" s="31"/>
      <c r="B108" s="32"/>
      <c r="C108" s="145" t="s">
        <v>145</v>
      </c>
      <c r="D108" s="33"/>
      <c r="E108" s="33"/>
      <c r="F108" s="33"/>
      <c r="G108" s="33"/>
      <c r="H108" s="33"/>
      <c r="I108" s="33"/>
      <c r="J108" s="158">
        <f>ROUND(J109 + J110 + J111 + J112 + J113 + J114,2)</f>
        <v>0</v>
      </c>
      <c r="K108" s="33"/>
      <c r="L108" s="48"/>
      <c r="N108" s="159" t="s">
        <v>40</v>
      </c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65" s="2" customFormat="1" ht="18" hidden="1" customHeight="1">
      <c r="A109" s="31"/>
      <c r="B109" s="32"/>
      <c r="C109" s="33"/>
      <c r="D109" s="270" t="s">
        <v>146</v>
      </c>
      <c r="E109" s="271"/>
      <c r="F109" s="271"/>
      <c r="G109" s="33"/>
      <c r="H109" s="33"/>
      <c r="I109" s="33"/>
      <c r="J109" s="161">
        <v>0</v>
      </c>
      <c r="K109" s="33"/>
      <c r="L109" s="162"/>
      <c r="M109" s="163"/>
      <c r="N109" s="164" t="s">
        <v>41</v>
      </c>
      <c r="O109" s="163"/>
      <c r="P109" s="163"/>
      <c r="Q109" s="163"/>
      <c r="R109" s="163"/>
      <c r="S109" s="165"/>
      <c r="T109" s="165"/>
      <c r="U109" s="165"/>
      <c r="V109" s="165"/>
      <c r="W109" s="165"/>
      <c r="X109" s="165"/>
      <c r="Y109" s="165"/>
      <c r="Z109" s="165"/>
      <c r="AA109" s="165"/>
      <c r="AB109" s="165"/>
      <c r="AC109" s="165"/>
      <c r="AD109" s="165"/>
      <c r="AE109" s="165"/>
      <c r="AF109" s="163"/>
      <c r="AG109" s="163"/>
      <c r="AH109" s="163"/>
      <c r="AI109" s="163"/>
      <c r="AJ109" s="163"/>
      <c r="AK109" s="163"/>
      <c r="AL109" s="163"/>
      <c r="AM109" s="163"/>
      <c r="AN109" s="163"/>
      <c r="AO109" s="163"/>
      <c r="AP109" s="163"/>
      <c r="AQ109" s="163"/>
      <c r="AR109" s="163"/>
      <c r="AS109" s="163"/>
      <c r="AT109" s="163"/>
      <c r="AU109" s="163"/>
      <c r="AV109" s="163"/>
      <c r="AW109" s="163"/>
      <c r="AX109" s="163"/>
      <c r="AY109" s="166" t="s">
        <v>124</v>
      </c>
      <c r="AZ109" s="163"/>
      <c r="BA109" s="163"/>
      <c r="BB109" s="163"/>
      <c r="BC109" s="163"/>
      <c r="BD109" s="163"/>
      <c r="BE109" s="167">
        <f t="shared" ref="BE109:BE114" si="0">IF(N109="základní",J109,0)</f>
        <v>0</v>
      </c>
      <c r="BF109" s="167">
        <f t="shared" ref="BF109:BF114" si="1">IF(N109="snížená",J109,0)</f>
        <v>0</v>
      </c>
      <c r="BG109" s="167">
        <f t="shared" ref="BG109:BG114" si="2">IF(N109="zákl. přenesená",J109,0)</f>
        <v>0</v>
      </c>
      <c r="BH109" s="167">
        <f t="shared" ref="BH109:BH114" si="3">IF(N109="sníž. přenesená",J109,0)</f>
        <v>0</v>
      </c>
      <c r="BI109" s="167">
        <f t="shared" ref="BI109:BI114" si="4">IF(N109="nulová",J109,0)</f>
        <v>0</v>
      </c>
      <c r="BJ109" s="166" t="s">
        <v>84</v>
      </c>
      <c r="BK109" s="163"/>
      <c r="BL109" s="163"/>
      <c r="BM109" s="163"/>
    </row>
    <row r="110" spans="1:65" s="2" customFormat="1" ht="18" hidden="1" customHeight="1">
      <c r="A110" s="31"/>
      <c r="B110" s="32"/>
      <c r="C110" s="33"/>
      <c r="D110" s="270" t="s">
        <v>147</v>
      </c>
      <c r="E110" s="271"/>
      <c r="F110" s="271"/>
      <c r="G110" s="33"/>
      <c r="H110" s="33"/>
      <c r="I110" s="33"/>
      <c r="J110" s="161">
        <v>0</v>
      </c>
      <c r="K110" s="33"/>
      <c r="L110" s="162"/>
      <c r="M110" s="163"/>
      <c r="N110" s="164" t="s">
        <v>41</v>
      </c>
      <c r="O110" s="163"/>
      <c r="P110" s="163"/>
      <c r="Q110" s="163"/>
      <c r="R110" s="163"/>
      <c r="S110" s="165"/>
      <c r="T110" s="165"/>
      <c r="U110" s="165"/>
      <c r="V110" s="165"/>
      <c r="W110" s="165"/>
      <c r="X110" s="165"/>
      <c r="Y110" s="165"/>
      <c r="Z110" s="165"/>
      <c r="AA110" s="165"/>
      <c r="AB110" s="165"/>
      <c r="AC110" s="165"/>
      <c r="AD110" s="165"/>
      <c r="AE110" s="165"/>
      <c r="AF110" s="163"/>
      <c r="AG110" s="163"/>
      <c r="AH110" s="163"/>
      <c r="AI110" s="163"/>
      <c r="AJ110" s="163"/>
      <c r="AK110" s="163"/>
      <c r="AL110" s="163"/>
      <c r="AM110" s="163"/>
      <c r="AN110" s="163"/>
      <c r="AO110" s="163"/>
      <c r="AP110" s="163"/>
      <c r="AQ110" s="163"/>
      <c r="AR110" s="163"/>
      <c r="AS110" s="163"/>
      <c r="AT110" s="163"/>
      <c r="AU110" s="163"/>
      <c r="AV110" s="163"/>
      <c r="AW110" s="163"/>
      <c r="AX110" s="163"/>
      <c r="AY110" s="166" t="s">
        <v>124</v>
      </c>
      <c r="AZ110" s="163"/>
      <c r="BA110" s="163"/>
      <c r="BB110" s="163"/>
      <c r="BC110" s="163"/>
      <c r="BD110" s="163"/>
      <c r="BE110" s="167">
        <f t="shared" si="0"/>
        <v>0</v>
      </c>
      <c r="BF110" s="167">
        <f t="shared" si="1"/>
        <v>0</v>
      </c>
      <c r="BG110" s="167">
        <f t="shared" si="2"/>
        <v>0</v>
      </c>
      <c r="BH110" s="167">
        <f t="shared" si="3"/>
        <v>0</v>
      </c>
      <c r="BI110" s="167">
        <f t="shared" si="4"/>
        <v>0</v>
      </c>
      <c r="BJ110" s="166" t="s">
        <v>84</v>
      </c>
      <c r="BK110" s="163"/>
      <c r="BL110" s="163"/>
      <c r="BM110" s="163"/>
    </row>
    <row r="111" spans="1:65" s="2" customFormat="1" ht="18" hidden="1" customHeight="1">
      <c r="A111" s="31"/>
      <c r="B111" s="32"/>
      <c r="C111" s="33"/>
      <c r="D111" s="270" t="s">
        <v>148</v>
      </c>
      <c r="E111" s="271"/>
      <c r="F111" s="271"/>
      <c r="G111" s="33"/>
      <c r="H111" s="33"/>
      <c r="I111" s="33"/>
      <c r="J111" s="161">
        <v>0</v>
      </c>
      <c r="K111" s="33"/>
      <c r="L111" s="162"/>
      <c r="M111" s="163"/>
      <c r="N111" s="164" t="s">
        <v>41</v>
      </c>
      <c r="O111" s="163"/>
      <c r="P111" s="163"/>
      <c r="Q111" s="163"/>
      <c r="R111" s="163"/>
      <c r="S111" s="165"/>
      <c r="T111" s="165"/>
      <c r="U111" s="165"/>
      <c r="V111" s="165"/>
      <c r="W111" s="165"/>
      <c r="X111" s="165"/>
      <c r="Y111" s="165"/>
      <c r="Z111" s="165"/>
      <c r="AA111" s="165"/>
      <c r="AB111" s="165"/>
      <c r="AC111" s="165"/>
      <c r="AD111" s="165"/>
      <c r="AE111" s="165"/>
      <c r="AF111" s="163"/>
      <c r="AG111" s="163"/>
      <c r="AH111" s="163"/>
      <c r="AI111" s="163"/>
      <c r="AJ111" s="163"/>
      <c r="AK111" s="163"/>
      <c r="AL111" s="163"/>
      <c r="AM111" s="163"/>
      <c r="AN111" s="163"/>
      <c r="AO111" s="163"/>
      <c r="AP111" s="163"/>
      <c r="AQ111" s="163"/>
      <c r="AR111" s="163"/>
      <c r="AS111" s="163"/>
      <c r="AT111" s="163"/>
      <c r="AU111" s="163"/>
      <c r="AV111" s="163"/>
      <c r="AW111" s="163"/>
      <c r="AX111" s="163"/>
      <c r="AY111" s="166" t="s">
        <v>124</v>
      </c>
      <c r="AZ111" s="163"/>
      <c r="BA111" s="163"/>
      <c r="BB111" s="163"/>
      <c r="BC111" s="163"/>
      <c r="BD111" s="163"/>
      <c r="BE111" s="167">
        <f t="shared" si="0"/>
        <v>0</v>
      </c>
      <c r="BF111" s="167">
        <f t="shared" si="1"/>
        <v>0</v>
      </c>
      <c r="BG111" s="167">
        <f t="shared" si="2"/>
        <v>0</v>
      </c>
      <c r="BH111" s="167">
        <f t="shared" si="3"/>
        <v>0</v>
      </c>
      <c r="BI111" s="167">
        <f t="shared" si="4"/>
        <v>0</v>
      </c>
      <c r="BJ111" s="166" t="s">
        <v>84</v>
      </c>
      <c r="BK111" s="163"/>
      <c r="BL111" s="163"/>
      <c r="BM111" s="163"/>
    </row>
    <row r="112" spans="1:65" s="2" customFormat="1" ht="18" hidden="1" customHeight="1">
      <c r="A112" s="31"/>
      <c r="B112" s="32"/>
      <c r="C112" s="33"/>
      <c r="D112" s="270" t="s">
        <v>149</v>
      </c>
      <c r="E112" s="271"/>
      <c r="F112" s="271"/>
      <c r="G112" s="33"/>
      <c r="H112" s="33"/>
      <c r="I112" s="33"/>
      <c r="J112" s="161">
        <v>0</v>
      </c>
      <c r="K112" s="33"/>
      <c r="L112" s="162"/>
      <c r="M112" s="163"/>
      <c r="N112" s="164" t="s">
        <v>41</v>
      </c>
      <c r="O112" s="163"/>
      <c r="P112" s="163"/>
      <c r="Q112" s="163"/>
      <c r="R112" s="163"/>
      <c r="S112" s="165"/>
      <c r="T112" s="165"/>
      <c r="U112" s="165"/>
      <c r="V112" s="165"/>
      <c r="W112" s="165"/>
      <c r="X112" s="165"/>
      <c r="Y112" s="165"/>
      <c r="Z112" s="165"/>
      <c r="AA112" s="165"/>
      <c r="AB112" s="165"/>
      <c r="AC112" s="165"/>
      <c r="AD112" s="165"/>
      <c r="AE112" s="165"/>
      <c r="AF112" s="163"/>
      <c r="AG112" s="163"/>
      <c r="AH112" s="163"/>
      <c r="AI112" s="163"/>
      <c r="AJ112" s="163"/>
      <c r="AK112" s="163"/>
      <c r="AL112" s="163"/>
      <c r="AM112" s="163"/>
      <c r="AN112" s="163"/>
      <c r="AO112" s="163"/>
      <c r="AP112" s="163"/>
      <c r="AQ112" s="163"/>
      <c r="AR112" s="163"/>
      <c r="AS112" s="163"/>
      <c r="AT112" s="163"/>
      <c r="AU112" s="163"/>
      <c r="AV112" s="163"/>
      <c r="AW112" s="163"/>
      <c r="AX112" s="163"/>
      <c r="AY112" s="166" t="s">
        <v>124</v>
      </c>
      <c r="AZ112" s="163"/>
      <c r="BA112" s="163"/>
      <c r="BB112" s="163"/>
      <c r="BC112" s="163"/>
      <c r="BD112" s="163"/>
      <c r="BE112" s="167">
        <f t="shared" si="0"/>
        <v>0</v>
      </c>
      <c r="BF112" s="167">
        <f t="shared" si="1"/>
        <v>0</v>
      </c>
      <c r="BG112" s="167">
        <f t="shared" si="2"/>
        <v>0</v>
      </c>
      <c r="BH112" s="167">
        <f t="shared" si="3"/>
        <v>0</v>
      </c>
      <c r="BI112" s="167">
        <f t="shared" si="4"/>
        <v>0</v>
      </c>
      <c r="BJ112" s="166" t="s">
        <v>84</v>
      </c>
      <c r="BK112" s="163"/>
      <c r="BL112" s="163"/>
      <c r="BM112" s="163"/>
    </row>
    <row r="113" spans="1:65" s="2" customFormat="1" ht="18" hidden="1" customHeight="1">
      <c r="A113" s="31"/>
      <c r="B113" s="32"/>
      <c r="C113" s="33"/>
      <c r="D113" s="270" t="s">
        <v>150</v>
      </c>
      <c r="E113" s="271"/>
      <c r="F113" s="271"/>
      <c r="G113" s="33"/>
      <c r="H113" s="33"/>
      <c r="I113" s="33"/>
      <c r="J113" s="161">
        <v>0</v>
      </c>
      <c r="K113" s="33"/>
      <c r="L113" s="162"/>
      <c r="M113" s="163"/>
      <c r="N113" s="164" t="s">
        <v>41</v>
      </c>
      <c r="O113" s="163"/>
      <c r="P113" s="163"/>
      <c r="Q113" s="163"/>
      <c r="R113" s="163"/>
      <c r="S113" s="165"/>
      <c r="T113" s="165"/>
      <c r="U113" s="165"/>
      <c r="V113" s="165"/>
      <c r="W113" s="165"/>
      <c r="X113" s="165"/>
      <c r="Y113" s="165"/>
      <c r="Z113" s="165"/>
      <c r="AA113" s="165"/>
      <c r="AB113" s="165"/>
      <c r="AC113" s="165"/>
      <c r="AD113" s="165"/>
      <c r="AE113" s="165"/>
      <c r="AF113" s="163"/>
      <c r="AG113" s="163"/>
      <c r="AH113" s="163"/>
      <c r="AI113" s="163"/>
      <c r="AJ113" s="163"/>
      <c r="AK113" s="163"/>
      <c r="AL113" s="163"/>
      <c r="AM113" s="163"/>
      <c r="AN113" s="163"/>
      <c r="AO113" s="163"/>
      <c r="AP113" s="163"/>
      <c r="AQ113" s="163"/>
      <c r="AR113" s="163"/>
      <c r="AS113" s="163"/>
      <c r="AT113" s="163"/>
      <c r="AU113" s="163"/>
      <c r="AV113" s="163"/>
      <c r="AW113" s="163"/>
      <c r="AX113" s="163"/>
      <c r="AY113" s="166" t="s">
        <v>124</v>
      </c>
      <c r="AZ113" s="163"/>
      <c r="BA113" s="163"/>
      <c r="BB113" s="163"/>
      <c r="BC113" s="163"/>
      <c r="BD113" s="163"/>
      <c r="BE113" s="167">
        <f t="shared" si="0"/>
        <v>0</v>
      </c>
      <c r="BF113" s="167">
        <f t="shared" si="1"/>
        <v>0</v>
      </c>
      <c r="BG113" s="167">
        <f t="shared" si="2"/>
        <v>0</v>
      </c>
      <c r="BH113" s="167">
        <f t="shared" si="3"/>
        <v>0</v>
      </c>
      <c r="BI113" s="167">
        <f t="shared" si="4"/>
        <v>0</v>
      </c>
      <c r="BJ113" s="166" t="s">
        <v>84</v>
      </c>
      <c r="BK113" s="163"/>
      <c r="BL113" s="163"/>
      <c r="BM113" s="163"/>
    </row>
    <row r="114" spans="1:65" s="2" customFormat="1" ht="18" hidden="1" customHeight="1">
      <c r="A114" s="31"/>
      <c r="B114" s="32"/>
      <c r="C114" s="33"/>
      <c r="D114" s="160" t="s">
        <v>151</v>
      </c>
      <c r="E114" s="33"/>
      <c r="F114" s="33"/>
      <c r="G114" s="33"/>
      <c r="H114" s="33"/>
      <c r="I114" s="33"/>
      <c r="J114" s="161">
        <f>ROUND(J30*T114,2)</f>
        <v>0</v>
      </c>
      <c r="K114" s="33"/>
      <c r="L114" s="162"/>
      <c r="M114" s="163"/>
      <c r="N114" s="164" t="s">
        <v>41</v>
      </c>
      <c r="O114" s="163"/>
      <c r="P114" s="163"/>
      <c r="Q114" s="163"/>
      <c r="R114" s="163"/>
      <c r="S114" s="165"/>
      <c r="T114" s="165"/>
      <c r="U114" s="165"/>
      <c r="V114" s="165"/>
      <c r="W114" s="165"/>
      <c r="X114" s="165"/>
      <c r="Y114" s="165"/>
      <c r="Z114" s="165"/>
      <c r="AA114" s="165"/>
      <c r="AB114" s="165"/>
      <c r="AC114" s="165"/>
      <c r="AD114" s="165"/>
      <c r="AE114" s="165"/>
      <c r="AF114" s="163"/>
      <c r="AG114" s="163"/>
      <c r="AH114" s="163"/>
      <c r="AI114" s="163"/>
      <c r="AJ114" s="163"/>
      <c r="AK114" s="163"/>
      <c r="AL114" s="163"/>
      <c r="AM114" s="163"/>
      <c r="AN114" s="163"/>
      <c r="AO114" s="163"/>
      <c r="AP114" s="163"/>
      <c r="AQ114" s="163"/>
      <c r="AR114" s="163"/>
      <c r="AS114" s="163"/>
      <c r="AT114" s="163"/>
      <c r="AU114" s="163"/>
      <c r="AV114" s="163"/>
      <c r="AW114" s="163"/>
      <c r="AX114" s="163"/>
      <c r="AY114" s="166" t="s">
        <v>152</v>
      </c>
      <c r="AZ114" s="163"/>
      <c r="BA114" s="163"/>
      <c r="BB114" s="163"/>
      <c r="BC114" s="163"/>
      <c r="BD114" s="163"/>
      <c r="BE114" s="167">
        <f t="shared" si="0"/>
        <v>0</v>
      </c>
      <c r="BF114" s="167">
        <f t="shared" si="1"/>
        <v>0</v>
      </c>
      <c r="BG114" s="167">
        <f t="shared" si="2"/>
        <v>0</v>
      </c>
      <c r="BH114" s="167">
        <f t="shared" si="3"/>
        <v>0</v>
      </c>
      <c r="BI114" s="167">
        <f t="shared" si="4"/>
        <v>0</v>
      </c>
      <c r="BJ114" s="166" t="s">
        <v>84</v>
      </c>
      <c r="BK114" s="163"/>
      <c r="BL114" s="163"/>
      <c r="BM114" s="163"/>
    </row>
    <row r="115" spans="1:65" s="2" customFormat="1" hidden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29.25" hidden="1" customHeight="1">
      <c r="A116" s="31"/>
      <c r="B116" s="32"/>
      <c r="C116" s="168" t="s">
        <v>153</v>
      </c>
      <c r="D116" s="143"/>
      <c r="E116" s="143"/>
      <c r="F116" s="143"/>
      <c r="G116" s="143"/>
      <c r="H116" s="143"/>
      <c r="I116" s="143"/>
      <c r="J116" s="169">
        <f>ROUND(J96+J108,2)</f>
        <v>0</v>
      </c>
      <c r="K116" s="14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hidden="1" customHeight="1">
      <c r="A117" s="31"/>
      <c r="B117" s="51"/>
      <c r="C117" s="52"/>
      <c r="D117" s="52"/>
      <c r="E117" s="52"/>
      <c r="F117" s="52"/>
      <c r="G117" s="52"/>
      <c r="H117" s="52"/>
      <c r="I117" s="52"/>
      <c r="J117" s="52"/>
      <c r="K117" s="52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hidden="1"/>
    <row r="119" spans="1:65" hidden="1"/>
    <row r="120" spans="1:65" hidden="1"/>
    <row r="121" spans="1:65" s="2" customFormat="1" ht="6.95" customHeight="1">
      <c r="A121" s="31"/>
      <c r="B121" s="53"/>
      <c r="C121" s="54"/>
      <c r="D121" s="54"/>
      <c r="E121" s="54"/>
      <c r="F121" s="54"/>
      <c r="G121" s="54"/>
      <c r="H121" s="54"/>
      <c r="I121" s="54"/>
      <c r="J121" s="54"/>
      <c r="K121" s="54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24.95" customHeight="1">
      <c r="A122" s="31"/>
      <c r="B122" s="32"/>
      <c r="C122" s="20" t="s">
        <v>154</v>
      </c>
      <c r="D122" s="33"/>
      <c r="E122" s="33"/>
      <c r="F122" s="33"/>
      <c r="G122" s="33"/>
      <c r="H122" s="33"/>
      <c r="I122" s="33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2" customFormat="1" ht="6.95" customHeight="1">
      <c r="A123" s="31"/>
      <c r="B123" s="32"/>
      <c r="C123" s="33"/>
      <c r="D123" s="33"/>
      <c r="E123" s="33"/>
      <c r="F123" s="33"/>
      <c r="G123" s="33"/>
      <c r="H123" s="33"/>
      <c r="I123" s="33"/>
      <c r="J123" s="33"/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5" s="2" customFormat="1" ht="12" customHeight="1">
      <c r="A124" s="31"/>
      <c r="B124" s="32"/>
      <c r="C124" s="26" t="s">
        <v>16</v>
      </c>
      <c r="D124" s="33"/>
      <c r="E124" s="33"/>
      <c r="F124" s="33"/>
      <c r="G124" s="33"/>
      <c r="H124" s="33"/>
      <c r="I124" s="33"/>
      <c r="J124" s="33"/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5" s="2" customFormat="1" ht="16.5" customHeight="1">
      <c r="A125" s="31"/>
      <c r="B125" s="32"/>
      <c r="C125" s="33"/>
      <c r="D125" s="33"/>
      <c r="E125" s="272" t="str">
        <f>E7</f>
        <v>Rekonstrukce kina Vesmír</v>
      </c>
      <c r="F125" s="273"/>
      <c r="G125" s="273"/>
      <c r="H125" s="273"/>
      <c r="I125" s="33"/>
      <c r="J125" s="33"/>
      <c r="K125" s="33"/>
      <c r="L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65" s="2" customFormat="1" ht="12" customHeight="1">
      <c r="A126" s="31"/>
      <c r="B126" s="32"/>
      <c r="C126" s="26" t="s">
        <v>127</v>
      </c>
      <c r="D126" s="33"/>
      <c r="E126" s="33"/>
      <c r="F126" s="33"/>
      <c r="G126" s="33"/>
      <c r="H126" s="33"/>
      <c r="I126" s="33"/>
      <c r="J126" s="33"/>
      <c r="K126" s="33"/>
      <c r="L126" s="48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65" s="2" customFormat="1" ht="16.5" customHeight="1">
      <c r="A127" s="31"/>
      <c r="B127" s="32"/>
      <c r="C127" s="33"/>
      <c r="D127" s="33"/>
      <c r="E127" s="265" t="str">
        <f>E9</f>
        <v>643-00 - bourací práce vnějších ploch a střešní krytiny</v>
      </c>
      <c r="F127" s="274"/>
      <c r="G127" s="274"/>
      <c r="H127" s="274"/>
      <c r="I127" s="33"/>
      <c r="J127" s="33"/>
      <c r="K127" s="33"/>
      <c r="L127" s="48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65" s="2" customFormat="1" ht="6.95" customHeight="1">
      <c r="A128" s="31"/>
      <c r="B128" s="32"/>
      <c r="C128" s="33"/>
      <c r="D128" s="33"/>
      <c r="E128" s="33"/>
      <c r="F128" s="33"/>
      <c r="G128" s="33"/>
      <c r="H128" s="33"/>
      <c r="I128" s="33"/>
      <c r="J128" s="33"/>
      <c r="K128" s="33"/>
      <c r="L128" s="48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12" customHeight="1">
      <c r="A129" s="31"/>
      <c r="B129" s="32"/>
      <c r="C129" s="26" t="s">
        <v>20</v>
      </c>
      <c r="D129" s="33"/>
      <c r="E129" s="33"/>
      <c r="F129" s="24" t="str">
        <f>F12</f>
        <v xml:space="preserve"> </v>
      </c>
      <c r="G129" s="33"/>
      <c r="H129" s="33"/>
      <c r="I129" s="26" t="s">
        <v>22</v>
      </c>
      <c r="J129" s="63" t="str">
        <f>IF(J12="","",J12)</f>
        <v>23. 7. 2020</v>
      </c>
      <c r="K129" s="33"/>
      <c r="L129" s="48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2" customFormat="1" ht="6.95" customHeight="1">
      <c r="A130" s="31"/>
      <c r="B130" s="32"/>
      <c r="C130" s="33"/>
      <c r="D130" s="33"/>
      <c r="E130" s="33"/>
      <c r="F130" s="33"/>
      <c r="G130" s="33"/>
      <c r="H130" s="33"/>
      <c r="I130" s="33"/>
      <c r="J130" s="33"/>
      <c r="K130" s="33"/>
      <c r="L130" s="48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5" s="2" customFormat="1" ht="25.7" customHeight="1">
      <c r="A131" s="31"/>
      <c r="B131" s="32"/>
      <c r="C131" s="26" t="s">
        <v>24</v>
      </c>
      <c r="D131" s="33"/>
      <c r="E131" s="33"/>
      <c r="F131" s="24" t="str">
        <f>E15</f>
        <v>Město Trutnov</v>
      </c>
      <c r="G131" s="33"/>
      <c r="H131" s="33"/>
      <c r="I131" s="26" t="s">
        <v>30</v>
      </c>
      <c r="J131" s="29" t="str">
        <f>E21</f>
        <v>ROSA ARCHITEKT s.r.o.</v>
      </c>
      <c r="K131" s="33"/>
      <c r="L131" s="48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65" s="2" customFormat="1" ht="15.2" customHeight="1">
      <c r="A132" s="31"/>
      <c r="B132" s="32"/>
      <c r="C132" s="26" t="s">
        <v>28</v>
      </c>
      <c r="D132" s="33"/>
      <c r="E132" s="33"/>
      <c r="F132" s="24" t="str">
        <f>IF(E18="","",E18)</f>
        <v>Vyplň údaj</v>
      </c>
      <c r="G132" s="33"/>
      <c r="H132" s="33"/>
      <c r="I132" s="26" t="s">
        <v>33</v>
      </c>
      <c r="J132" s="29" t="str">
        <f>E24</f>
        <v>Martina Škopová</v>
      </c>
      <c r="K132" s="33"/>
      <c r="L132" s="48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3" spans="1:65" s="2" customFormat="1" ht="10.35" customHeight="1">
      <c r="A133" s="31"/>
      <c r="B133" s="32"/>
      <c r="C133" s="33"/>
      <c r="D133" s="33"/>
      <c r="E133" s="33"/>
      <c r="F133" s="33"/>
      <c r="G133" s="33"/>
      <c r="H133" s="33"/>
      <c r="I133" s="33"/>
      <c r="J133" s="33"/>
      <c r="K133" s="33"/>
      <c r="L133" s="48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  <row r="134" spans="1:65" s="11" customFormat="1" ht="29.25" customHeight="1">
      <c r="A134" s="170"/>
      <c r="B134" s="171"/>
      <c r="C134" s="172" t="s">
        <v>155</v>
      </c>
      <c r="D134" s="173" t="s">
        <v>61</v>
      </c>
      <c r="E134" s="173" t="s">
        <v>57</v>
      </c>
      <c r="F134" s="173" t="s">
        <v>58</v>
      </c>
      <c r="G134" s="173" t="s">
        <v>156</v>
      </c>
      <c r="H134" s="173" t="s">
        <v>157</v>
      </c>
      <c r="I134" s="173" t="s">
        <v>158</v>
      </c>
      <c r="J134" s="174" t="s">
        <v>133</v>
      </c>
      <c r="K134" s="175" t="s">
        <v>159</v>
      </c>
      <c r="L134" s="176"/>
      <c r="M134" s="72" t="s">
        <v>1</v>
      </c>
      <c r="N134" s="73" t="s">
        <v>40</v>
      </c>
      <c r="O134" s="73" t="s">
        <v>160</v>
      </c>
      <c r="P134" s="73" t="s">
        <v>161</v>
      </c>
      <c r="Q134" s="73" t="s">
        <v>162</v>
      </c>
      <c r="R134" s="73" t="s">
        <v>163</v>
      </c>
      <c r="S134" s="73" t="s">
        <v>164</v>
      </c>
      <c r="T134" s="74" t="s">
        <v>165</v>
      </c>
      <c r="U134" s="170"/>
      <c r="V134" s="170"/>
      <c r="W134" s="170"/>
      <c r="X134" s="170"/>
      <c r="Y134" s="170"/>
      <c r="Z134" s="170"/>
      <c r="AA134" s="170"/>
      <c r="AB134" s="170"/>
      <c r="AC134" s="170"/>
      <c r="AD134" s="170"/>
      <c r="AE134" s="170"/>
    </row>
    <row r="135" spans="1:65" s="2" customFormat="1" ht="22.9" customHeight="1">
      <c r="A135" s="31"/>
      <c r="B135" s="32"/>
      <c r="C135" s="79" t="s">
        <v>166</v>
      </c>
      <c r="D135" s="33"/>
      <c r="E135" s="33"/>
      <c r="F135" s="33"/>
      <c r="G135" s="33"/>
      <c r="H135" s="33"/>
      <c r="I135" s="33"/>
      <c r="J135" s="177">
        <f>BK135</f>
        <v>0</v>
      </c>
      <c r="K135" s="33"/>
      <c r="L135" s="36"/>
      <c r="M135" s="75"/>
      <c r="N135" s="178"/>
      <c r="O135" s="76"/>
      <c r="P135" s="179">
        <f>P136+P156</f>
        <v>0</v>
      </c>
      <c r="Q135" s="76"/>
      <c r="R135" s="179">
        <f>R136+R156</f>
        <v>0</v>
      </c>
      <c r="S135" s="76"/>
      <c r="T135" s="180">
        <f>T136+T156</f>
        <v>130.10739259999997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4" t="s">
        <v>75</v>
      </c>
      <c r="AU135" s="14" t="s">
        <v>135</v>
      </c>
      <c r="BK135" s="181">
        <f>BK136+BK156</f>
        <v>0</v>
      </c>
    </row>
    <row r="136" spans="1:65" s="12" customFormat="1" ht="25.9" customHeight="1">
      <c r="B136" s="182"/>
      <c r="C136" s="183"/>
      <c r="D136" s="184" t="s">
        <v>75</v>
      </c>
      <c r="E136" s="185" t="s">
        <v>167</v>
      </c>
      <c r="F136" s="185" t="s">
        <v>168</v>
      </c>
      <c r="G136" s="183"/>
      <c r="H136" s="183"/>
      <c r="I136" s="186"/>
      <c r="J136" s="187">
        <f>BK136</f>
        <v>0</v>
      </c>
      <c r="K136" s="183"/>
      <c r="L136" s="188"/>
      <c r="M136" s="189"/>
      <c r="N136" s="190"/>
      <c r="O136" s="190"/>
      <c r="P136" s="191">
        <f>P137+P148</f>
        <v>0</v>
      </c>
      <c r="Q136" s="190"/>
      <c r="R136" s="191">
        <f>R137+R148</f>
        <v>0</v>
      </c>
      <c r="S136" s="190"/>
      <c r="T136" s="192">
        <f>T137+T148</f>
        <v>98.495527999999979</v>
      </c>
      <c r="AR136" s="193" t="s">
        <v>84</v>
      </c>
      <c r="AT136" s="194" t="s">
        <v>75</v>
      </c>
      <c r="AU136" s="194" t="s">
        <v>76</v>
      </c>
      <c r="AY136" s="193" t="s">
        <v>169</v>
      </c>
      <c r="BK136" s="195">
        <f>BK137+BK148</f>
        <v>0</v>
      </c>
    </row>
    <row r="137" spans="1:65" s="12" customFormat="1" ht="22.9" customHeight="1">
      <c r="B137" s="182"/>
      <c r="C137" s="183"/>
      <c r="D137" s="184" t="s">
        <v>75</v>
      </c>
      <c r="E137" s="196" t="s">
        <v>170</v>
      </c>
      <c r="F137" s="196" t="s">
        <v>171</v>
      </c>
      <c r="G137" s="183"/>
      <c r="H137" s="183"/>
      <c r="I137" s="186"/>
      <c r="J137" s="197">
        <f>BK137</f>
        <v>0</v>
      </c>
      <c r="K137" s="183"/>
      <c r="L137" s="188"/>
      <c r="M137" s="189"/>
      <c r="N137" s="190"/>
      <c r="O137" s="190"/>
      <c r="P137" s="191">
        <f>SUM(P138:P147)</f>
        <v>0</v>
      </c>
      <c r="Q137" s="190"/>
      <c r="R137" s="191">
        <f>SUM(R138:R147)</f>
        <v>0</v>
      </c>
      <c r="S137" s="190"/>
      <c r="T137" s="192">
        <f>SUM(T138:T147)</f>
        <v>98.495527999999979</v>
      </c>
      <c r="AR137" s="193" t="s">
        <v>84</v>
      </c>
      <c r="AT137" s="194" t="s">
        <v>75</v>
      </c>
      <c r="AU137" s="194" t="s">
        <v>84</v>
      </c>
      <c r="AY137" s="193" t="s">
        <v>169</v>
      </c>
      <c r="BK137" s="195">
        <f>SUM(BK138:BK147)</f>
        <v>0</v>
      </c>
    </row>
    <row r="138" spans="1:65" s="2" customFormat="1" ht="33" customHeight="1">
      <c r="A138" s="31"/>
      <c r="B138" s="32"/>
      <c r="C138" s="198" t="s">
        <v>172</v>
      </c>
      <c r="D138" s="198" t="s">
        <v>173</v>
      </c>
      <c r="E138" s="199" t="s">
        <v>174</v>
      </c>
      <c r="F138" s="200" t="s">
        <v>175</v>
      </c>
      <c r="G138" s="201" t="s">
        <v>176</v>
      </c>
      <c r="H138" s="202">
        <v>1932.5</v>
      </c>
      <c r="I138" s="203"/>
      <c r="J138" s="204">
        <f t="shared" ref="J138:J147" si="5">ROUND(I138*H138,2)</f>
        <v>0</v>
      </c>
      <c r="K138" s="205"/>
      <c r="L138" s="36"/>
      <c r="M138" s="206" t="s">
        <v>1</v>
      </c>
      <c r="N138" s="207" t="s">
        <v>41</v>
      </c>
      <c r="O138" s="68"/>
      <c r="P138" s="208">
        <f t="shared" ref="P138:P147" si="6">O138*H138</f>
        <v>0</v>
      </c>
      <c r="Q138" s="208">
        <v>0</v>
      </c>
      <c r="R138" s="208">
        <f t="shared" ref="R138:R147" si="7">Q138*H138</f>
        <v>0</v>
      </c>
      <c r="S138" s="208">
        <v>0</v>
      </c>
      <c r="T138" s="209">
        <f t="shared" ref="T138:T147" si="8"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10" t="s">
        <v>177</v>
      </c>
      <c r="AT138" s="210" t="s">
        <v>173</v>
      </c>
      <c r="AU138" s="210" t="s">
        <v>86</v>
      </c>
      <c r="AY138" s="14" t="s">
        <v>169</v>
      </c>
      <c r="BE138" s="211">
        <f t="shared" ref="BE138:BE147" si="9">IF(N138="základní",J138,0)</f>
        <v>0</v>
      </c>
      <c r="BF138" s="211">
        <f t="shared" ref="BF138:BF147" si="10">IF(N138="snížená",J138,0)</f>
        <v>0</v>
      </c>
      <c r="BG138" s="211">
        <f t="shared" ref="BG138:BG147" si="11">IF(N138="zákl. přenesená",J138,0)</f>
        <v>0</v>
      </c>
      <c r="BH138" s="211">
        <f t="shared" ref="BH138:BH147" si="12">IF(N138="sníž. přenesená",J138,0)</f>
        <v>0</v>
      </c>
      <c r="BI138" s="211">
        <f t="shared" ref="BI138:BI147" si="13">IF(N138="nulová",J138,0)</f>
        <v>0</v>
      </c>
      <c r="BJ138" s="14" t="s">
        <v>84</v>
      </c>
      <c r="BK138" s="211">
        <f t="shared" ref="BK138:BK147" si="14">ROUND(I138*H138,2)</f>
        <v>0</v>
      </c>
      <c r="BL138" s="14" t="s">
        <v>177</v>
      </c>
      <c r="BM138" s="210" t="s">
        <v>178</v>
      </c>
    </row>
    <row r="139" spans="1:65" s="2" customFormat="1" ht="33" customHeight="1">
      <c r="A139" s="31"/>
      <c r="B139" s="32"/>
      <c r="C139" s="198" t="s">
        <v>179</v>
      </c>
      <c r="D139" s="198" t="s">
        <v>173</v>
      </c>
      <c r="E139" s="199" t="s">
        <v>180</v>
      </c>
      <c r="F139" s="200" t="s">
        <v>181</v>
      </c>
      <c r="G139" s="201" t="s">
        <v>176</v>
      </c>
      <c r="H139" s="202">
        <v>57960</v>
      </c>
      <c r="I139" s="203"/>
      <c r="J139" s="204">
        <f t="shared" si="5"/>
        <v>0</v>
      </c>
      <c r="K139" s="205"/>
      <c r="L139" s="36"/>
      <c r="M139" s="206" t="s">
        <v>1</v>
      </c>
      <c r="N139" s="207" t="s">
        <v>41</v>
      </c>
      <c r="O139" s="68"/>
      <c r="P139" s="208">
        <f t="shared" si="6"/>
        <v>0</v>
      </c>
      <c r="Q139" s="208">
        <v>0</v>
      </c>
      <c r="R139" s="208">
        <f t="shared" si="7"/>
        <v>0</v>
      </c>
      <c r="S139" s="208">
        <v>0</v>
      </c>
      <c r="T139" s="209">
        <f t="shared" si="8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10" t="s">
        <v>177</v>
      </c>
      <c r="AT139" s="210" t="s">
        <v>173</v>
      </c>
      <c r="AU139" s="210" t="s">
        <v>86</v>
      </c>
      <c r="AY139" s="14" t="s">
        <v>169</v>
      </c>
      <c r="BE139" s="211">
        <f t="shared" si="9"/>
        <v>0</v>
      </c>
      <c r="BF139" s="211">
        <f t="shared" si="10"/>
        <v>0</v>
      </c>
      <c r="BG139" s="211">
        <f t="shared" si="11"/>
        <v>0</v>
      </c>
      <c r="BH139" s="211">
        <f t="shared" si="12"/>
        <v>0</v>
      </c>
      <c r="BI139" s="211">
        <f t="shared" si="13"/>
        <v>0</v>
      </c>
      <c r="BJ139" s="14" t="s">
        <v>84</v>
      </c>
      <c r="BK139" s="211">
        <f t="shared" si="14"/>
        <v>0</v>
      </c>
      <c r="BL139" s="14" t="s">
        <v>177</v>
      </c>
      <c r="BM139" s="210" t="s">
        <v>182</v>
      </c>
    </row>
    <row r="140" spans="1:65" s="2" customFormat="1" ht="33" customHeight="1">
      <c r="A140" s="31"/>
      <c r="B140" s="32"/>
      <c r="C140" s="198" t="s">
        <v>183</v>
      </c>
      <c r="D140" s="198" t="s">
        <v>173</v>
      </c>
      <c r="E140" s="199" t="s">
        <v>184</v>
      </c>
      <c r="F140" s="200" t="s">
        <v>185</v>
      </c>
      <c r="G140" s="201" t="s">
        <v>176</v>
      </c>
      <c r="H140" s="202">
        <v>1932.5</v>
      </c>
      <c r="I140" s="203"/>
      <c r="J140" s="204">
        <f t="shared" si="5"/>
        <v>0</v>
      </c>
      <c r="K140" s="205"/>
      <c r="L140" s="36"/>
      <c r="M140" s="206" t="s">
        <v>1</v>
      </c>
      <c r="N140" s="207" t="s">
        <v>41</v>
      </c>
      <c r="O140" s="68"/>
      <c r="P140" s="208">
        <f t="shared" si="6"/>
        <v>0</v>
      </c>
      <c r="Q140" s="208">
        <v>0</v>
      </c>
      <c r="R140" s="208">
        <f t="shared" si="7"/>
        <v>0</v>
      </c>
      <c r="S140" s="208">
        <v>0</v>
      </c>
      <c r="T140" s="209">
        <f t="shared" si="8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10" t="s">
        <v>177</v>
      </c>
      <c r="AT140" s="210" t="s">
        <v>173</v>
      </c>
      <c r="AU140" s="210" t="s">
        <v>86</v>
      </c>
      <c r="AY140" s="14" t="s">
        <v>169</v>
      </c>
      <c r="BE140" s="211">
        <f t="shared" si="9"/>
        <v>0</v>
      </c>
      <c r="BF140" s="211">
        <f t="shared" si="10"/>
        <v>0</v>
      </c>
      <c r="BG140" s="211">
        <f t="shared" si="11"/>
        <v>0</v>
      </c>
      <c r="BH140" s="211">
        <f t="shared" si="12"/>
        <v>0</v>
      </c>
      <c r="BI140" s="211">
        <f t="shared" si="13"/>
        <v>0</v>
      </c>
      <c r="BJ140" s="14" t="s">
        <v>84</v>
      </c>
      <c r="BK140" s="211">
        <f t="shared" si="14"/>
        <v>0</v>
      </c>
      <c r="BL140" s="14" t="s">
        <v>177</v>
      </c>
      <c r="BM140" s="210" t="s">
        <v>186</v>
      </c>
    </row>
    <row r="141" spans="1:65" s="2" customFormat="1" ht="16.5" customHeight="1">
      <c r="A141" s="31"/>
      <c r="B141" s="32"/>
      <c r="C141" s="198" t="s">
        <v>187</v>
      </c>
      <c r="D141" s="198" t="s">
        <v>173</v>
      </c>
      <c r="E141" s="199" t="s">
        <v>188</v>
      </c>
      <c r="F141" s="200" t="s">
        <v>189</v>
      </c>
      <c r="G141" s="201" t="s">
        <v>176</v>
      </c>
      <c r="H141" s="202">
        <v>1932.5</v>
      </c>
      <c r="I141" s="203"/>
      <c r="J141" s="204">
        <f t="shared" si="5"/>
        <v>0</v>
      </c>
      <c r="K141" s="205"/>
      <c r="L141" s="36"/>
      <c r="M141" s="206" t="s">
        <v>1</v>
      </c>
      <c r="N141" s="207" t="s">
        <v>41</v>
      </c>
      <c r="O141" s="68"/>
      <c r="P141" s="208">
        <f t="shared" si="6"/>
        <v>0</v>
      </c>
      <c r="Q141" s="208">
        <v>0</v>
      </c>
      <c r="R141" s="208">
        <f t="shared" si="7"/>
        <v>0</v>
      </c>
      <c r="S141" s="208">
        <v>0</v>
      </c>
      <c r="T141" s="209">
        <f t="shared" si="8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10" t="s">
        <v>177</v>
      </c>
      <c r="AT141" s="210" t="s">
        <v>173</v>
      </c>
      <c r="AU141" s="210" t="s">
        <v>86</v>
      </c>
      <c r="AY141" s="14" t="s">
        <v>169</v>
      </c>
      <c r="BE141" s="211">
        <f t="shared" si="9"/>
        <v>0</v>
      </c>
      <c r="BF141" s="211">
        <f t="shared" si="10"/>
        <v>0</v>
      </c>
      <c r="BG141" s="211">
        <f t="shared" si="11"/>
        <v>0</v>
      </c>
      <c r="BH141" s="211">
        <f t="shared" si="12"/>
        <v>0</v>
      </c>
      <c r="BI141" s="211">
        <f t="shared" si="13"/>
        <v>0</v>
      </c>
      <c r="BJ141" s="14" t="s">
        <v>84</v>
      </c>
      <c r="BK141" s="211">
        <f t="shared" si="14"/>
        <v>0</v>
      </c>
      <c r="BL141" s="14" t="s">
        <v>177</v>
      </c>
      <c r="BM141" s="210" t="s">
        <v>190</v>
      </c>
    </row>
    <row r="142" spans="1:65" s="2" customFormat="1" ht="21.75" customHeight="1">
      <c r="A142" s="31"/>
      <c r="B142" s="32"/>
      <c r="C142" s="198" t="s">
        <v>191</v>
      </c>
      <c r="D142" s="198" t="s">
        <v>173</v>
      </c>
      <c r="E142" s="199" t="s">
        <v>192</v>
      </c>
      <c r="F142" s="200" t="s">
        <v>193</v>
      </c>
      <c r="G142" s="201" t="s">
        <v>194</v>
      </c>
      <c r="H142" s="202">
        <v>0.79200000000000004</v>
      </c>
      <c r="I142" s="203"/>
      <c r="J142" s="204">
        <f t="shared" si="5"/>
        <v>0</v>
      </c>
      <c r="K142" s="205"/>
      <c r="L142" s="36"/>
      <c r="M142" s="206" t="s">
        <v>1</v>
      </c>
      <c r="N142" s="207" t="s">
        <v>41</v>
      </c>
      <c r="O142" s="68"/>
      <c r="P142" s="208">
        <f t="shared" si="6"/>
        <v>0</v>
      </c>
      <c r="Q142" s="208">
        <v>0</v>
      </c>
      <c r="R142" s="208">
        <f t="shared" si="7"/>
        <v>0</v>
      </c>
      <c r="S142" s="208">
        <v>1.5940000000000001</v>
      </c>
      <c r="T142" s="209">
        <f t="shared" si="8"/>
        <v>1.262448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10" t="s">
        <v>177</v>
      </c>
      <c r="AT142" s="210" t="s">
        <v>173</v>
      </c>
      <c r="AU142" s="210" t="s">
        <v>86</v>
      </c>
      <c r="AY142" s="14" t="s">
        <v>169</v>
      </c>
      <c r="BE142" s="211">
        <f t="shared" si="9"/>
        <v>0</v>
      </c>
      <c r="BF142" s="211">
        <f t="shared" si="10"/>
        <v>0</v>
      </c>
      <c r="BG142" s="211">
        <f t="shared" si="11"/>
        <v>0</v>
      </c>
      <c r="BH142" s="211">
        <f t="shared" si="12"/>
        <v>0</v>
      </c>
      <c r="BI142" s="211">
        <f t="shared" si="13"/>
        <v>0</v>
      </c>
      <c r="BJ142" s="14" t="s">
        <v>84</v>
      </c>
      <c r="BK142" s="211">
        <f t="shared" si="14"/>
        <v>0</v>
      </c>
      <c r="BL142" s="14" t="s">
        <v>177</v>
      </c>
      <c r="BM142" s="210" t="s">
        <v>195</v>
      </c>
    </row>
    <row r="143" spans="1:65" s="2" customFormat="1" ht="21.75" customHeight="1">
      <c r="A143" s="31"/>
      <c r="B143" s="32"/>
      <c r="C143" s="198" t="s">
        <v>84</v>
      </c>
      <c r="D143" s="198" t="s">
        <v>173</v>
      </c>
      <c r="E143" s="199" t="s">
        <v>196</v>
      </c>
      <c r="F143" s="200" t="s">
        <v>197</v>
      </c>
      <c r="G143" s="201" t="s">
        <v>176</v>
      </c>
      <c r="H143" s="202">
        <v>8.77</v>
      </c>
      <c r="I143" s="203"/>
      <c r="J143" s="204">
        <f t="shared" si="5"/>
        <v>0</v>
      </c>
      <c r="K143" s="205"/>
      <c r="L143" s="36"/>
      <c r="M143" s="206" t="s">
        <v>1</v>
      </c>
      <c r="N143" s="207" t="s">
        <v>41</v>
      </c>
      <c r="O143" s="68"/>
      <c r="P143" s="208">
        <f t="shared" si="6"/>
        <v>0</v>
      </c>
      <c r="Q143" s="208">
        <v>0</v>
      </c>
      <c r="R143" s="208">
        <f t="shared" si="7"/>
        <v>0</v>
      </c>
      <c r="S143" s="208">
        <v>6.0999999999999999E-2</v>
      </c>
      <c r="T143" s="209">
        <f t="shared" si="8"/>
        <v>0.53496999999999995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10" t="s">
        <v>177</v>
      </c>
      <c r="AT143" s="210" t="s">
        <v>173</v>
      </c>
      <c r="AU143" s="210" t="s">
        <v>86</v>
      </c>
      <c r="AY143" s="14" t="s">
        <v>169</v>
      </c>
      <c r="BE143" s="211">
        <f t="shared" si="9"/>
        <v>0</v>
      </c>
      <c r="BF143" s="211">
        <f t="shared" si="10"/>
        <v>0</v>
      </c>
      <c r="BG143" s="211">
        <f t="shared" si="11"/>
        <v>0</v>
      </c>
      <c r="BH143" s="211">
        <f t="shared" si="12"/>
        <v>0</v>
      </c>
      <c r="BI143" s="211">
        <f t="shared" si="13"/>
        <v>0</v>
      </c>
      <c r="BJ143" s="14" t="s">
        <v>84</v>
      </c>
      <c r="BK143" s="211">
        <f t="shared" si="14"/>
        <v>0</v>
      </c>
      <c r="BL143" s="14" t="s">
        <v>177</v>
      </c>
      <c r="BM143" s="210" t="s">
        <v>198</v>
      </c>
    </row>
    <row r="144" spans="1:65" s="2" customFormat="1" ht="21.75" customHeight="1">
      <c r="A144" s="31"/>
      <c r="B144" s="32"/>
      <c r="C144" s="198" t="s">
        <v>86</v>
      </c>
      <c r="D144" s="198" t="s">
        <v>173</v>
      </c>
      <c r="E144" s="199" t="s">
        <v>199</v>
      </c>
      <c r="F144" s="200" t="s">
        <v>200</v>
      </c>
      <c r="G144" s="201" t="s">
        <v>176</v>
      </c>
      <c r="H144" s="202">
        <v>48.218000000000004</v>
      </c>
      <c r="I144" s="203"/>
      <c r="J144" s="204">
        <f t="shared" si="5"/>
        <v>0</v>
      </c>
      <c r="K144" s="205"/>
      <c r="L144" s="36"/>
      <c r="M144" s="206" t="s">
        <v>1</v>
      </c>
      <c r="N144" s="207" t="s">
        <v>41</v>
      </c>
      <c r="O144" s="68"/>
      <c r="P144" s="208">
        <f t="shared" si="6"/>
        <v>0</v>
      </c>
      <c r="Q144" s="208">
        <v>0</v>
      </c>
      <c r="R144" s="208">
        <f t="shared" si="7"/>
        <v>0</v>
      </c>
      <c r="S144" s="208">
        <v>6.3E-2</v>
      </c>
      <c r="T144" s="209">
        <f t="shared" si="8"/>
        <v>3.0377340000000004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10" t="s">
        <v>177</v>
      </c>
      <c r="AT144" s="210" t="s">
        <v>173</v>
      </c>
      <c r="AU144" s="210" t="s">
        <v>86</v>
      </c>
      <c r="AY144" s="14" t="s">
        <v>169</v>
      </c>
      <c r="BE144" s="211">
        <f t="shared" si="9"/>
        <v>0</v>
      </c>
      <c r="BF144" s="211">
        <f t="shared" si="10"/>
        <v>0</v>
      </c>
      <c r="BG144" s="211">
        <f t="shared" si="11"/>
        <v>0</v>
      </c>
      <c r="BH144" s="211">
        <f t="shared" si="12"/>
        <v>0</v>
      </c>
      <c r="BI144" s="211">
        <f t="shared" si="13"/>
        <v>0</v>
      </c>
      <c r="BJ144" s="14" t="s">
        <v>84</v>
      </c>
      <c r="BK144" s="211">
        <f t="shared" si="14"/>
        <v>0</v>
      </c>
      <c r="BL144" s="14" t="s">
        <v>177</v>
      </c>
      <c r="BM144" s="210" t="s">
        <v>201</v>
      </c>
    </row>
    <row r="145" spans="1:65" s="2" customFormat="1" ht="33" customHeight="1">
      <c r="A145" s="31"/>
      <c r="B145" s="32"/>
      <c r="C145" s="198" t="s">
        <v>202</v>
      </c>
      <c r="D145" s="198" t="s">
        <v>173</v>
      </c>
      <c r="E145" s="199" t="s">
        <v>203</v>
      </c>
      <c r="F145" s="200" t="s">
        <v>204</v>
      </c>
      <c r="G145" s="201" t="s">
        <v>176</v>
      </c>
      <c r="H145" s="202">
        <v>1587.4639999999999</v>
      </c>
      <c r="I145" s="203"/>
      <c r="J145" s="204">
        <f t="shared" si="5"/>
        <v>0</v>
      </c>
      <c r="K145" s="205"/>
      <c r="L145" s="36"/>
      <c r="M145" s="206" t="s">
        <v>1</v>
      </c>
      <c r="N145" s="207" t="s">
        <v>41</v>
      </c>
      <c r="O145" s="68"/>
      <c r="P145" s="208">
        <f t="shared" si="6"/>
        <v>0</v>
      </c>
      <c r="Q145" s="208">
        <v>0</v>
      </c>
      <c r="R145" s="208">
        <f t="shared" si="7"/>
        <v>0</v>
      </c>
      <c r="S145" s="208">
        <v>5.8999999999999997E-2</v>
      </c>
      <c r="T145" s="209">
        <f t="shared" si="8"/>
        <v>93.660375999999985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10" t="s">
        <v>177</v>
      </c>
      <c r="AT145" s="210" t="s">
        <v>173</v>
      </c>
      <c r="AU145" s="210" t="s">
        <v>86</v>
      </c>
      <c r="AY145" s="14" t="s">
        <v>169</v>
      </c>
      <c r="BE145" s="211">
        <f t="shared" si="9"/>
        <v>0</v>
      </c>
      <c r="BF145" s="211">
        <f t="shared" si="10"/>
        <v>0</v>
      </c>
      <c r="BG145" s="211">
        <f t="shared" si="11"/>
        <v>0</v>
      </c>
      <c r="BH145" s="211">
        <f t="shared" si="12"/>
        <v>0</v>
      </c>
      <c r="BI145" s="211">
        <f t="shared" si="13"/>
        <v>0</v>
      </c>
      <c r="BJ145" s="14" t="s">
        <v>84</v>
      </c>
      <c r="BK145" s="211">
        <f t="shared" si="14"/>
        <v>0</v>
      </c>
      <c r="BL145" s="14" t="s">
        <v>177</v>
      </c>
      <c r="BM145" s="210" t="s">
        <v>205</v>
      </c>
    </row>
    <row r="146" spans="1:65" s="2" customFormat="1" ht="21.75" customHeight="1">
      <c r="A146" s="31"/>
      <c r="B146" s="32"/>
      <c r="C146" s="198" t="s">
        <v>206</v>
      </c>
      <c r="D146" s="198" t="s">
        <v>173</v>
      </c>
      <c r="E146" s="199" t="s">
        <v>207</v>
      </c>
      <c r="F146" s="200" t="s">
        <v>208</v>
      </c>
      <c r="G146" s="201" t="s">
        <v>209</v>
      </c>
      <c r="H146" s="202">
        <v>1</v>
      </c>
      <c r="I146" s="203"/>
      <c r="J146" s="204">
        <f t="shared" si="5"/>
        <v>0</v>
      </c>
      <c r="K146" s="205"/>
      <c r="L146" s="36"/>
      <c r="M146" s="206" t="s">
        <v>1</v>
      </c>
      <c r="N146" s="207" t="s">
        <v>41</v>
      </c>
      <c r="O146" s="68"/>
      <c r="P146" s="208">
        <f t="shared" si="6"/>
        <v>0</v>
      </c>
      <c r="Q146" s="208">
        <v>0</v>
      </c>
      <c r="R146" s="208">
        <f t="shared" si="7"/>
        <v>0</v>
      </c>
      <c r="S146" s="208">
        <v>0</v>
      </c>
      <c r="T146" s="209">
        <f t="shared" si="8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10" t="s">
        <v>177</v>
      </c>
      <c r="AT146" s="210" t="s">
        <v>173</v>
      </c>
      <c r="AU146" s="210" t="s">
        <v>86</v>
      </c>
      <c r="AY146" s="14" t="s">
        <v>169</v>
      </c>
      <c r="BE146" s="211">
        <f t="shared" si="9"/>
        <v>0</v>
      </c>
      <c r="BF146" s="211">
        <f t="shared" si="10"/>
        <v>0</v>
      </c>
      <c r="BG146" s="211">
        <f t="shared" si="11"/>
        <v>0</v>
      </c>
      <c r="BH146" s="211">
        <f t="shared" si="12"/>
        <v>0</v>
      </c>
      <c r="BI146" s="211">
        <f t="shared" si="13"/>
        <v>0</v>
      </c>
      <c r="BJ146" s="14" t="s">
        <v>84</v>
      </c>
      <c r="BK146" s="211">
        <f t="shared" si="14"/>
        <v>0</v>
      </c>
      <c r="BL146" s="14" t="s">
        <v>177</v>
      </c>
      <c r="BM146" s="210" t="s">
        <v>210</v>
      </c>
    </row>
    <row r="147" spans="1:65" s="2" customFormat="1" ht="21.75" customHeight="1">
      <c r="A147" s="31"/>
      <c r="B147" s="32"/>
      <c r="C147" s="198" t="s">
        <v>211</v>
      </c>
      <c r="D147" s="198" t="s">
        <v>173</v>
      </c>
      <c r="E147" s="199" t="s">
        <v>212</v>
      </c>
      <c r="F147" s="200" t="s">
        <v>213</v>
      </c>
      <c r="G147" s="201" t="s">
        <v>209</v>
      </c>
      <c r="H147" s="202">
        <v>2</v>
      </c>
      <c r="I147" s="203"/>
      <c r="J147" s="204">
        <f t="shared" si="5"/>
        <v>0</v>
      </c>
      <c r="K147" s="205"/>
      <c r="L147" s="36"/>
      <c r="M147" s="206" t="s">
        <v>1</v>
      </c>
      <c r="N147" s="207" t="s">
        <v>41</v>
      </c>
      <c r="O147" s="68"/>
      <c r="P147" s="208">
        <f t="shared" si="6"/>
        <v>0</v>
      </c>
      <c r="Q147" s="208">
        <v>0</v>
      </c>
      <c r="R147" s="208">
        <f t="shared" si="7"/>
        <v>0</v>
      </c>
      <c r="S147" s="208">
        <v>0</v>
      </c>
      <c r="T147" s="209">
        <f t="shared" si="8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10" t="s">
        <v>177</v>
      </c>
      <c r="AT147" s="210" t="s">
        <v>173</v>
      </c>
      <c r="AU147" s="210" t="s">
        <v>86</v>
      </c>
      <c r="AY147" s="14" t="s">
        <v>169</v>
      </c>
      <c r="BE147" s="211">
        <f t="shared" si="9"/>
        <v>0</v>
      </c>
      <c r="BF147" s="211">
        <f t="shared" si="10"/>
        <v>0</v>
      </c>
      <c r="BG147" s="211">
        <f t="shared" si="11"/>
        <v>0</v>
      </c>
      <c r="BH147" s="211">
        <f t="shared" si="12"/>
        <v>0</v>
      </c>
      <c r="BI147" s="211">
        <f t="shared" si="13"/>
        <v>0</v>
      </c>
      <c r="BJ147" s="14" t="s">
        <v>84</v>
      </c>
      <c r="BK147" s="211">
        <f t="shared" si="14"/>
        <v>0</v>
      </c>
      <c r="BL147" s="14" t="s">
        <v>177</v>
      </c>
      <c r="BM147" s="210" t="s">
        <v>214</v>
      </c>
    </row>
    <row r="148" spans="1:65" s="12" customFormat="1" ht="22.9" customHeight="1">
      <c r="B148" s="182"/>
      <c r="C148" s="183"/>
      <c r="D148" s="184" t="s">
        <v>75</v>
      </c>
      <c r="E148" s="196" t="s">
        <v>215</v>
      </c>
      <c r="F148" s="196" t="s">
        <v>216</v>
      </c>
      <c r="G148" s="183"/>
      <c r="H148" s="183"/>
      <c r="I148" s="186"/>
      <c r="J148" s="197">
        <f>BK148</f>
        <v>0</v>
      </c>
      <c r="K148" s="183"/>
      <c r="L148" s="188"/>
      <c r="M148" s="189"/>
      <c r="N148" s="190"/>
      <c r="O148" s="190"/>
      <c r="P148" s="191">
        <f>SUM(P149:P155)</f>
        <v>0</v>
      </c>
      <c r="Q148" s="190"/>
      <c r="R148" s="191">
        <f>SUM(R149:R155)</f>
        <v>0</v>
      </c>
      <c r="S148" s="190"/>
      <c r="T148" s="192">
        <f>SUM(T149:T155)</f>
        <v>0</v>
      </c>
      <c r="AR148" s="193" t="s">
        <v>84</v>
      </c>
      <c r="AT148" s="194" t="s">
        <v>75</v>
      </c>
      <c r="AU148" s="194" t="s">
        <v>84</v>
      </c>
      <c r="AY148" s="193" t="s">
        <v>169</v>
      </c>
      <c r="BK148" s="195">
        <f>SUM(BK149:BK155)</f>
        <v>0</v>
      </c>
    </row>
    <row r="149" spans="1:65" s="2" customFormat="1" ht="33" customHeight="1">
      <c r="A149" s="31"/>
      <c r="B149" s="32"/>
      <c r="C149" s="198" t="s">
        <v>217</v>
      </c>
      <c r="D149" s="198" t="s">
        <v>173</v>
      </c>
      <c r="E149" s="199" t="s">
        <v>218</v>
      </c>
      <c r="F149" s="200" t="s">
        <v>219</v>
      </c>
      <c r="G149" s="201" t="s">
        <v>220</v>
      </c>
      <c r="H149" s="202">
        <v>130.107</v>
      </c>
      <c r="I149" s="203"/>
      <c r="J149" s="204">
        <f t="shared" ref="J149:J155" si="15">ROUND(I149*H149,2)</f>
        <v>0</v>
      </c>
      <c r="K149" s="205"/>
      <c r="L149" s="36"/>
      <c r="M149" s="206" t="s">
        <v>1</v>
      </c>
      <c r="N149" s="207" t="s">
        <v>41</v>
      </c>
      <c r="O149" s="68"/>
      <c r="P149" s="208">
        <f t="shared" ref="P149:P155" si="16">O149*H149</f>
        <v>0</v>
      </c>
      <c r="Q149" s="208">
        <v>0</v>
      </c>
      <c r="R149" s="208">
        <f t="shared" ref="R149:R155" si="17">Q149*H149</f>
        <v>0</v>
      </c>
      <c r="S149" s="208">
        <v>0</v>
      </c>
      <c r="T149" s="209">
        <f t="shared" ref="T149:T155" si="18"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10" t="s">
        <v>177</v>
      </c>
      <c r="AT149" s="210" t="s">
        <v>173</v>
      </c>
      <c r="AU149" s="210" t="s">
        <v>86</v>
      </c>
      <c r="AY149" s="14" t="s">
        <v>169</v>
      </c>
      <c r="BE149" s="211">
        <f t="shared" ref="BE149:BE155" si="19">IF(N149="základní",J149,0)</f>
        <v>0</v>
      </c>
      <c r="BF149" s="211">
        <f t="shared" ref="BF149:BF155" si="20">IF(N149="snížená",J149,0)</f>
        <v>0</v>
      </c>
      <c r="BG149" s="211">
        <f t="shared" ref="BG149:BG155" si="21">IF(N149="zákl. přenesená",J149,0)</f>
        <v>0</v>
      </c>
      <c r="BH149" s="211">
        <f t="shared" ref="BH149:BH155" si="22">IF(N149="sníž. přenesená",J149,0)</f>
        <v>0</v>
      </c>
      <c r="BI149" s="211">
        <f t="shared" ref="BI149:BI155" si="23">IF(N149="nulová",J149,0)</f>
        <v>0</v>
      </c>
      <c r="BJ149" s="14" t="s">
        <v>84</v>
      </c>
      <c r="BK149" s="211">
        <f t="shared" ref="BK149:BK155" si="24">ROUND(I149*H149,2)</f>
        <v>0</v>
      </c>
      <c r="BL149" s="14" t="s">
        <v>177</v>
      </c>
      <c r="BM149" s="210" t="s">
        <v>221</v>
      </c>
    </row>
    <row r="150" spans="1:65" s="2" customFormat="1" ht="21.75" customHeight="1">
      <c r="A150" s="31"/>
      <c r="B150" s="32"/>
      <c r="C150" s="198" t="s">
        <v>222</v>
      </c>
      <c r="D150" s="198" t="s">
        <v>173</v>
      </c>
      <c r="E150" s="199" t="s">
        <v>223</v>
      </c>
      <c r="F150" s="200" t="s">
        <v>224</v>
      </c>
      <c r="G150" s="201" t="s">
        <v>220</v>
      </c>
      <c r="H150" s="202">
        <v>130.107</v>
      </c>
      <c r="I150" s="203"/>
      <c r="J150" s="204">
        <f t="shared" si="15"/>
        <v>0</v>
      </c>
      <c r="K150" s="205"/>
      <c r="L150" s="36"/>
      <c r="M150" s="206" t="s">
        <v>1</v>
      </c>
      <c r="N150" s="207" t="s">
        <v>41</v>
      </c>
      <c r="O150" s="68"/>
      <c r="P150" s="208">
        <f t="shared" si="16"/>
        <v>0</v>
      </c>
      <c r="Q150" s="208">
        <v>0</v>
      </c>
      <c r="R150" s="208">
        <f t="shared" si="17"/>
        <v>0</v>
      </c>
      <c r="S150" s="208">
        <v>0</v>
      </c>
      <c r="T150" s="209">
        <f t="shared" si="18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10" t="s">
        <v>177</v>
      </c>
      <c r="AT150" s="210" t="s">
        <v>173</v>
      </c>
      <c r="AU150" s="210" t="s">
        <v>86</v>
      </c>
      <c r="AY150" s="14" t="s">
        <v>169</v>
      </c>
      <c r="BE150" s="211">
        <f t="shared" si="19"/>
        <v>0</v>
      </c>
      <c r="BF150" s="211">
        <f t="shared" si="20"/>
        <v>0</v>
      </c>
      <c r="BG150" s="211">
        <f t="shared" si="21"/>
        <v>0</v>
      </c>
      <c r="BH150" s="211">
        <f t="shared" si="22"/>
        <v>0</v>
      </c>
      <c r="BI150" s="211">
        <f t="shared" si="23"/>
        <v>0</v>
      </c>
      <c r="BJ150" s="14" t="s">
        <v>84</v>
      </c>
      <c r="BK150" s="211">
        <f t="shared" si="24"/>
        <v>0</v>
      </c>
      <c r="BL150" s="14" t="s">
        <v>177</v>
      </c>
      <c r="BM150" s="210" t="s">
        <v>225</v>
      </c>
    </row>
    <row r="151" spans="1:65" s="2" customFormat="1" ht="21.75" customHeight="1">
      <c r="A151" s="31"/>
      <c r="B151" s="32"/>
      <c r="C151" s="198" t="s">
        <v>226</v>
      </c>
      <c r="D151" s="198" t="s">
        <v>173</v>
      </c>
      <c r="E151" s="199" t="s">
        <v>227</v>
      </c>
      <c r="F151" s="200" t="s">
        <v>228</v>
      </c>
      <c r="G151" s="201" t="s">
        <v>220</v>
      </c>
      <c r="H151" s="202">
        <v>910.74900000000002</v>
      </c>
      <c r="I151" s="203"/>
      <c r="J151" s="204">
        <f t="shared" si="15"/>
        <v>0</v>
      </c>
      <c r="K151" s="205"/>
      <c r="L151" s="36"/>
      <c r="M151" s="206" t="s">
        <v>1</v>
      </c>
      <c r="N151" s="207" t="s">
        <v>41</v>
      </c>
      <c r="O151" s="68"/>
      <c r="P151" s="208">
        <f t="shared" si="16"/>
        <v>0</v>
      </c>
      <c r="Q151" s="208">
        <v>0</v>
      </c>
      <c r="R151" s="208">
        <f t="shared" si="17"/>
        <v>0</v>
      </c>
      <c r="S151" s="208">
        <v>0</v>
      </c>
      <c r="T151" s="209">
        <f t="shared" si="18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10" t="s">
        <v>177</v>
      </c>
      <c r="AT151" s="210" t="s">
        <v>173</v>
      </c>
      <c r="AU151" s="210" t="s">
        <v>86</v>
      </c>
      <c r="AY151" s="14" t="s">
        <v>169</v>
      </c>
      <c r="BE151" s="211">
        <f t="shared" si="19"/>
        <v>0</v>
      </c>
      <c r="BF151" s="211">
        <f t="shared" si="20"/>
        <v>0</v>
      </c>
      <c r="BG151" s="211">
        <f t="shared" si="21"/>
        <v>0</v>
      </c>
      <c r="BH151" s="211">
        <f t="shared" si="22"/>
        <v>0</v>
      </c>
      <c r="BI151" s="211">
        <f t="shared" si="23"/>
        <v>0</v>
      </c>
      <c r="BJ151" s="14" t="s">
        <v>84</v>
      </c>
      <c r="BK151" s="211">
        <f t="shared" si="24"/>
        <v>0</v>
      </c>
      <c r="BL151" s="14" t="s">
        <v>177</v>
      </c>
      <c r="BM151" s="210" t="s">
        <v>229</v>
      </c>
    </row>
    <row r="152" spans="1:65" s="2" customFormat="1" ht="33" customHeight="1">
      <c r="A152" s="31"/>
      <c r="B152" s="32"/>
      <c r="C152" s="198" t="s">
        <v>230</v>
      </c>
      <c r="D152" s="198" t="s">
        <v>173</v>
      </c>
      <c r="E152" s="199" t="s">
        <v>231</v>
      </c>
      <c r="F152" s="200" t="s">
        <v>232</v>
      </c>
      <c r="G152" s="201" t="s">
        <v>220</v>
      </c>
      <c r="H152" s="202">
        <v>113.256</v>
      </c>
      <c r="I152" s="203"/>
      <c r="J152" s="204">
        <f t="shared" si="15"/>
        <v>0</v>
      </c>
      <c r="K152" s="205"/>
      <c r="L152" s="36"/>
      <c r="M152" s="206" t="s">
        <v>1</v>
      </c>
      <c r="N152" s="207" t="s">
        <v>41</v>
      </c>
      <c r="O152" s="68"/>
      <c r="P152" s="208">
        <f t="shared" si="16"/>
        <v>0</v>
      </c>
      <c r="Q152" s="208">
        <v>0</v>
      </c>
      <c r="R152" s="208">
        <f t="shared" si="17"/>
        <v>0</v>
      </c>
      <c r="S152" s="208">
        <v>0</v>
      </c>
      <c r="T152" s="209">
        <f t="shared" si="18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10" t="s">
        <v>177</v>
      </c>
      <c r="AT152" s="210" t="s">
        <v>173</v>
      </c>
      <c r="AU152" s="210" t="s">
        <v>86</v>
      </c>
      <c r="AY152" s="14" t="s">
        <v>169</v>
      </c>
      <c r="BE152" s="211">
        <f t="shared" si="19"/>
        <v>0</v>
      </c>
      <c r="BF152" s="211">
        <f t="shared" si="20"/>
        <v>0</v>
      </c>
      <c r="BG152" s="211">
        <f t="shared" si="21"/>
        <v>0</v>
      </c>
      <c r="BH152" s="211">
        <f t="shared" si="22"/>
        <v>0</v>
      </c>
      <c r="BI152" s="211">
        <f t="shared" si="23"/>
        <v>0</v>
      </c>
      <c r="BJ152" s="14" t="s">
        <v>84</v>
      </c>
      <c r="BK152" s="211">
        <f t="shared" si="24"/>
        <v>0</v>
      </c>
      <c r="BL152" s="14" t="s">
        <v>177</v>
      </c>
      <c r="BM152" s="210" t="s">
        <v>233</v>
      </c>
    </row>
    <row r="153" spans="1:65" s="2" customFormat="1" ht="33" customHeight="1">
      <c r="A153" s="31"/>
      <c r="B153" s="32"/>
      <c r="C153" s="198" t="s">
        <v>170</v>
      </c>
      <c r="D153" s="198" t="s">
        <v>173</v>
      </c>
      <c r="E153" s="199" t="s">
        <v>234</v>
      </c>
      <c r="F153" s="200" t="s">
        <v>235</v>
      </c>
      <c r="G153" s="201" t="s">
        <v>220</v>
      </c>
      <c r="H153" s="202">
        <v>9.173</v>
      </c>
      <c r="I153" s="203"/>
      <c r="J153" s="204">
        <f t="shared" si="15"/>
        <v>0</v>
      </c>
      <c r="K153" s="205"/>
      <c r="L153" s="36"/>
      <c r="M153" s="206" t="s">
        <v>1</v>
      </c>
      <c r="N153" s="207" t="s">
        <v>41</v>
      </c>
      <c r="O153" s="68"/>
      <c r="P153" s="208">
        <f t="shared" si="16"/>
        <v>0</v>
      </c>
      <c r="Q153" s="208">
        <v>0</v>
      </c>
      <c r="R153" s="208">
        <f t="shared" si="17"/>
        <v>0</v>
      </c>
      <c r="S153" s="208">
        <v>0</v>
      </c>
      <c r="T153" s="209">
        <f t="shared" si="18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10" t="s">
        <v>177</v>
      </c>
      <c r="AT153" s="210" t="s">
        <v>173</v>
      </c>
      <c r="AU153" s="210" t="s">
        <v>86</v>
      </c>
      <c r="AY153" s="14" t="s">
        <v>169</v>
      </c>
      <c r="BE153" s="211">
        <f t="shared" si="19"/>
        <v>0</v>
      </c>
      <c r="BF153" s="211">
        <f t="shared" si="20"/>
        <v>0</v>
      </c>
      <c r="BG153" s="211">
        <f t="shared" si="21"/>
        <v>0</v>
      </c>
      <c r="BH153" s="211">
        <f t="shared" si="22"/>
        <v>0</v>
      </c>
      <c r="BI153" s="211">
        <f t="shared" si="23"/>
        <v>0</v>
      </c>
      <c r="BJ153" s="14" t="s">
        <v>84</v>
      </c>
      <c r="BK153" s="211">
        <f t="shared" si="24"/>
        <v>0</v>
      </c>
      <c r="BL153" s="14" t="s">
        <v>177</v>
      </c>
      <c r="BM153" s="210" t="s">
        <v>236</v>
      </c>
    </row>
    <row r="154" spans="1:65" s="2" customFormat="1" ht="33" customHeight="1">
      <c r="A154" s="31"/>
      <c r="B154" s="32"/>
      <c r="C154" s="198" t="s">
        <v>237</v>
      </c>
      <c r="D154" s="198" t="s">
        <v>173</v>
      </c>
      <c r="E154" s="199" t="s">
        <v>238</v>
      </c>
      <c r="F154" s="200" t="s">
        <v>239</v>
      </c>
      <c r="G154" s="201" t="s">
        <v>220</v>
      </c>
      <c r="H154" s="202">
        <v>8.6530000000000005</v>
      </c>
      <c r="I154" s="203"/>
      <c r="J154" s="204">
        <f t="shared" si="15"/>
        <v>0</v>
      </c>
      <c r="K154" s="205"/>
      <c r="L154" s="36"/>
      <c r="M154" s="206" t="s">
        <v>1</v>
      </c>
      <c r="N154" s="207" t="s">
        <v>41</v>
      </c>
      <c r="O154" s="68"/>
      <c r="P154" s="208">
        <f t="shared" si="16"/>
        <v>0</v>
      </c>
      <c r="Q154" s="208">
        <v>0</v>
      </c>
      <c r="R154" s="208">
        <f t="shared" si="17"/>
        <v>0</v>
      </c>
      <c r="S154" s="208">
        <v>0</v>
      </c>
      <c r="T154" s="209">
        <f t="shared" si="18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10" t="s">
        <v>177</v>
      </c>
      <c r="AT154" s="210" t="s">
        <v>173</v>
      </c>
      <c r="AU154" s="210" t="s">
        <v>86</v>
      </c>
      <c r="AY154" s="14" t="s">
        <v>169</v>
      </c>
      <c r="BE154" s="211">
        <f t="shared" si="19"/>
        <v>0</v>
      </c>
      <c r="BF154" s="211">
        <f t="shared" si="20"/>
        <v>0</v>
      </c>
      <c r="BG154" s="211">
        <f t="shared" si="21"/>
        <v>0</v>
      </c>
      <c r="BH154" s="211">
        <f t="shared" si="22"/>
        <v>0</v>
      </c>
      <c r="BI154" s="211">
        <f t="shared" si="23"/>
        <v>0</v>
      </c>
      <c r="BJ154" s="14" t="s">
        <v>84</v>
      </c>
      <c r="BK154" s="211">
        <f t="shared" si="24"/>
        <v>0</v>
      </c>
      <c r="BL154" s="14" t="s">
        <v>177</v>
      </c>
      <c r="BM154" s="210" t="s">
        <v>240</v>
      </c>
    </row>
    <row r="155" spans="1:65" s="2" customFormat="1" ht="33" customHeight="1">
      <c r="A155" s="31"/>
      <c r="B155" s="32"/>
      <c r="C155" s="198" t="s">
        <v>241</v>
      </c>
      <c r="D155" s="198" t="s">
        <v>173</v>
      </c>
      <c r="E155" s="199" t="s">
        <v>242</v>
      </c>
      <c r="F155" s="200" t="s">
        <v>243</v>
      </c>
      <c r="G155" s="201" t="s">
        <v>220</v>
      </c>
      <c r="H155" s="202">
        <v>1.976</v>
      </c>
      <c r="I155" s="203"/>
      <c r="J155" s="204">
        <f t="shared" si="15"/>
        <v>0</v>
      </c>
      <c r="K155" s="205"/>
      <c r="L155" s="36"/>
      <c r="M155" s="206" t="s">
        <v>1</v>
      </c>
      <c r="N155" s="207" t="s">
        <v>41</v>
      </c>
      <c r="O155" s="68"/>
      <c r="P155" s="208">
        <f t="shared" si="16"/>
        <v>0</v>
      </c>
      <c r="Q155" s="208">
        <v>0</v>
      </c>
      <c r="R155" s="208">
        <f t="shared" si="17"/>
        <v>0</v>
      </c>
      <c r="S155" s="208">
        <v>0</v>
      </c>
      <c r="T155" s="209">
        <f t="shared" si="18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10" t="s">
        <v>177</v>
      </c>
      <c r="AT155" s="210" t="s">
        <v>173</v>
      </c>
      <c r="AU155" s="210" t="s">
        <v>86</v>
      </c>
      <c r="AY155" s="14" t="s">
        <v>169</v>
      </c>
      <c r="BE155" s="211">
        <f t="shared" si="19"/>
        <v>0</v>
      </c>
      <c r="BF155" s="211">
        <f t="shared" si="20"/>
        <v>0</v>
      </c>
      <c r="BG155" s="211">
        <f t="shared" si="21"/>
        <v>0</v>
      </c>
      <c r="BH155" s="211">
        <f t="shared" si="22"/>
        <v>0</v>
      </c>
      <c r="BI155" s="211">
        <f t="shared" si="23"/>
        <v>0</v>
      </c>
      <c r="BJ155" s="14" t="s">
        <v>84</v>
      </c>
      <c r="BK155" s="211">
        <f t="shared" si="24"/>
        <v>0</v>
      </c>
      <c r="BL155" s="14" t="s">
        <v>177</v>
      </c>
      <c r="BM155" s="210" t="s">
        <v>244</v>
      </c>
    </row>
    <row r="156" spans="1:65" s="12" customFormat="1" ht="25.9" customHeight="1">
      <c r="B156" s="182"/>
      <c r="C156" s="183"/>
      <c r="D156" s="184" t="s">
        <v>75</v>
      </c>
      <c r="E156" s="185" t="s">
        <v>245</v>
      </c>
      <c r="F156" s="185" t="s">
        <v>246</v>
      </c>
      <c r="G156" s="183"/>
      <c r="H156" s="183"/>
      <c r="I156" s="186"/>
      <c r="J156" s="187">
        <f>BK156</f>
        <v>0</v>
      </c>
      <c r="K156" s="183"/>
      <c r="L156" s="188"/>
      <c r="M156" s="189"/>
      <c r="N156" s="190"/>
      <c r="O156" s="190"/>
      <c r="P156" s="191">
        <f>P157+P160+P163+P173+P175</f>
        <v>0</v>
      </c>
      <c r="Q156" s="190"/>
      <c r="R156" s="191">
        <f>R157+R160+R163+R173+R175</f>
        <v>0</v>
      </c>
      <c r="S156" s="190"/>
      <c r="T156" s="192">
        <f>T157+T160+T163+T173+T175</f>
        <v>31.611864600000001</v>
      </c>
      <c r="AR156" s="193" t="s">
        <v>86</v>
      </c>
      <c r="AT156" s="194" t="s">
        <v>75</v>
      </c>
      <c r="AU156" s="194" t="s">
        <v>76</v>
      </c>
      <c r="AY156" s="193" t="s">
        <v>169</v>
      </c>
      <c r="BK156" s="195">
        <f>BK157+BK160+BK163+BK173+BK175</f>
        <v>0</v>
      </c>
    </row>
    <row r="157" spans="1:65" s="12" customFormat="1" ht="22.9" customHeight="1">
      <c r="B157" s="182"/>
      <c r="C157" s="183"/>
      <c r="D157" s="184" t="s">
        <v>75</v>
      </c>
      <c r="E157" s="196" t="s">
        <v>247</v>
      </c>
      <c r="F157" s="196" t="s">
        <v>248</v>
      </c>
      <c r="G157" s="183"/>
      <c r="H157" s="183"/>
      <c r="I157" s="186"/>
      <c r="J157" s="197">
        <f>BK157</f>
        <v>0</v>
      </c>
      <c r="K157" s="183"/>
      <c r="L157" s="188"/>
      <c r="M157" s="189"/>
      <c r="N157" s="190"/>
      <c r="O157" s="190"/>
      <c r="P157" s="191">
        <f>SUM(P158:P159)</f>
        <v>0</v>
      </c>
      <c r="Q157" s="190"/>
      <c r="R157" s="191">
        <f>SUM(R158:R159)</f>
        <v>0</v>
      </c>
      <c r="S157" s="190"/>
      <c r="T157" s="192">
        <f>SUM(T158:T159)</f>
        <v>9.0530000000000008</v>
      </c>
      <c r="AR157" s="193" t="s">
        <v>86</v>
      </c>
      <c r="AT157" s="194" t="s">
        <v>75</v>
      </c>
      <c r="AU157" s="194" t="s">
        <v>84</v>
      </c>
      <c r="AY157" s="193" t="s">
        <v>169</v>
      </c>
      <c r="BK157" s="195">
        <f>SUM(BK158:BK159)</f>
        <v>0</v>
      </c>
    </row>
    <row r="158" spans="1:65" s="2" customFormat="1" ht="21.75" customHeight="1">
      <c r="A158" s="31"/>
      <c r="B158" s="32"/>
      <c r="C158" s="198" t="s">
        <v>7</v>
      </c>
      <c r="D158" s="198" t="s">
        <v>173</v>
      </c>
      <c r="E158" s="199" t="s">
        <v>249</v>
      </c>
      <c r="F158" s="200" t="s">
        <v>250</v>
      </c>
      <c r="G158" s="201" t="s">
        <v>176</v>
      </c>
      <c r="H158" s="202">
        <v>494</v>
      </c>
      <c r="I158" s="203"/>
      <c r="J158" s="204">
        <f>ROUND(I158*H158,2)</f>
        <v>0</v>
      </c>
      <c r="K158" s="205"/>
      <c r="L158" s="36"/>
      <c r="M158" s="206" t="s">
        <v>1</v>
      </c>
      <c r="N158" s="207" t="s">
        <v>41</v>
      </c>
      <c r="O158" s="68"/>
      <c r="P158" s="208">
        <f>O158*H158</f>
        <v>0</v>
      </c>
      <c r="Q158" s="208">
        <v>0</v>
      </c>
      <c r="R158" s="208">
        <f>Q158*H158</f>
        <v>0</v>
      </c>
      <c r="S158" s="208">
        <v>0.01</v>
      </c>
      <c r="T158" s="209">
        <f>S158*H158</f>
        <v>4.9400000000000004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10" t="s">
        <v>251</v>
      </c>
      <c r="AT158" s="210" t="s">
        <v>173</v>
      </c>
      <c r="AU158" s="210" t="s">
        <v>86</v>
      </c>
      <c r="AY158" s="14" t="s">
        <v>169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14" t="s">
        <v>84</v>
      </c>
      <c r="BK158" s="211">
        <f>ROUND(I158*H158,2)</f>
        <v>0</v>
      </c>
      <c r="BL158" s="14" t="s">
        <v>251</v>
      </c>
      <c r="BM158" s="210" t="s">
        <v>252</v>
      </c>
    </row>
    <row r="159" spans="1:65" s="2" customFormat="1" ht="21.75" customHeight="1">
      <c r="A159" s="31"/>
      <c r="B159" s="32"/>
      <c r="C159" s="198" t="s">
        <v>253</v>
      </c>
      <c r="D159" s="198" t="s">
        <v>173</v>
      </c>
      <c r="E159" s="199" t="s">
        <v>254</v>
      </c>
      <c r="F159" s="200" t="s">
        <v>255</v>
      </c>
      <c r="G159" s="201" t="s">
        <v>176</v>
      </c>
      <c r="H159" s="202">
        <v>457</v>
      </c>
      <c r="I159" s="203"/>
      <c r="J159" s="204">
        <f>ROUND(I159*H159,2)</f>
        <v>0</v>
      </c>
      <c r="K159" s="205"/>
      <c r="L159" s="36"/>
      <c r="M159" s="206" t="s">
        <v>1</v>
      </c>
      <c r="N159" s="207" t="s">
        <v>41</v>
      </c>
      <c r="O159" s="68"/>
      <c r="P159" s="208">
        <f>O159*H159</f>
        <v>0</v>
      </c>
      <c r="Q159" s="208">
        <v>0</v>
      </c>
      <c r="R159" s="208">
        <f>Q159*H159</f>
        <v>0</v>
      </c>
      <c r="S159" s="208">
        <v>8.9999999999999993E-3</v>
      </c>
      <c r="T159" s="209">
        <f>S159*H159</f>
        <v>4.1129999999999995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10" t="s">
        <v>251</v>
      </c>
      <c r="AT159" s="210" t="s">
        <v>173</v>
      </c>
      <c r="AU159" s="210" t="s">
        <v>86</v>
      </c>
      <c r="AY159" s="14" t="s">
        <v>169</v>
      </c>
      <c r="BE159" s="211">
        <f>IF(N159="základní",J159,0)</f>
        <v>0</v>
      </c>
      <c r="BF159" s="211">
        <f>IF(N159="snížená",J159,0)</f>
        <v>0</v>
      </c>
      <c r="BG159" s="211">
        <f>IF(N159="zákl. přenesená",J159,0)</f>
        <v>0</v>
      </c>
      <c r="BH159" s="211">
        <f>IF(N159="sníž. přenesená",J159,0)</f>
        <v>0</v>
      </c>
      <c r="BI159" s="211">
        <f>IF(N159="nulová",J159,0)</f>
        <v>0</v>
      </c>
      <c r="BJ159" s="14" t="s">
        <v>84</v>
      </c>
      <c r="BK159" s="211">
        <f>ROUND(I159*H159,2)</f>
        <v>0</v>
      </c>
      <c r="BL159" s="14" t="s">
        <v>251</v>
      </c>
      <c r="BM159" s="210" t="s">
        <v>256</v>
      </c>
    </row>
    <row r="160" spans="1:65" s="12" customFormat="1" ht="22.9" customHeight="1">
      <c r="B160" s="182"/>
      <c r="C160" s="183"/>
      <c r="D160" s="184" t="s">
        <v>75</v>
      </c>
      <c r="E160" s="196" t="s">
        <v>257</v>
      </c>
      <c r="F160" s="196" t="s">
        <v>258</v>
      </c>
      <c r="G160" s="183"/>
      <c r="H160" s="183"/>
      <c r="I160" s="186"/>
      <c r="J160" s="197">
        <f>BK160</f>
        <v>0</v>
      </c>
      <c r="K160" s="183"/>
      <c r="L160" s="188"/>
      <c r="M160" s="189"/>
      <c r="N160" s="190"/>
      <c r="O160" s="190"/>
      <c r="P160" s="191">
        <f>SUM(P161:P162)</f>
        <v>0</v>
      </c>
      <c r="Q160" s="190"/>
      <c r="R160" s="191">
        <f>SUM(R161:R162)</f>
        <v>0</v>
      </c>
      <c r="S160" s="190"/>
      <c r="T160" s="192">
        <f>SUM(T161:T162)</f>
        <v>1.9754999999999998</v>
      </c>
      <c r="AR160" s="193" t="s">
        <v>86</v>
      </c>
      <c r="AT160" s="194" t="s">
        <v>75</v>
      </c>
      <c r="AU160" s="194" t="s">
        <v>84</v>
      </c>
      <c r="AY160" s="193" t="s">
        <v>169</v>
      </c>
      <c r="BK160" s="195">
        <f>SUM(BK161:BK162)</f>
        <v>0</v>
      </c>
    </row>
    <row r="161" spans="1:65" s="2" customFormat="1" ht="16.5" customHeight="1">
      <c r="A161" s="31"/>
      <c r="B161" s="32"/>
      <c r="C161" s="198" t="s">
        <v>259</v>
      </c>
      <c r="D161" s="198" t="s">
        <v>173</v>
      </c>
      <c r="E161" s="199" t="s">
        <v>260</v>
      </c>
      <c r="F161" s="200" t="s">
        <v>261</v>
      </c>
      <c r="G161" s="201" t="s">
        <v>209</v>
      </c>
      <c r="H161" s="202">
        <v>1</v>
      </c>
      <c r="I161" s="203"/>
      <c r="J161" s="204">
        <f>ROUND(I161*H161,2)</f>
        <v>0</v>
      </c>
      <c r="K161" s="205"/>
      <c r="L161" s="36"/>
      <c r="M161" s="206" t="s">
        <v>1</v>
      </c>
      <c r="N161" s="207" t="s">
        <v>41</v>
      </c>
      <c r="O161" s="68"/>
      <c r="P161" s="208">
        <f>O161*H161</f>
        <v>0</v>
      </c>
      <c r="Q161" s="208">
        <v>0</v>
      </c>
      <c r="R161" s="208">
        <f>Q161*H161</f>
        <v>0</v>
      </c>
      <c r="S161" s="208">
        <v>0</v>
      </c>
      <c r="T161" s="209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210" t="s">
        <v>251</v>
      </c>
      <c r="AT161" s="210" t="s">
        <v>173</v>
      </c>
      <c r="AU161" s="210" t="s">
        <v>86</v>
      </c>
      <c r="AY161" s="14" t="s">
        <v>169</v>
      </c>
      <c r="BE161" s="211">
        <f>IF(N161="základní",J161,0)</f>
        <v>0</v>
      </c>
      <c r="BF161" s="211">
        <f>IF(N161="snížená",J161,0)</f>
        <v>0</v>
      </c>
      <c r="BG161" s="211">
        <f>IF(N161="zákl. přenesená",J161,0)</f>
        <v>0</v>
      </c>
      <c r="BH161" s="211">
        <f>IF(N161="sníž. přenesená",J161,0)</f>
        <v>0</v>
      </c>
      <c r="BI161" s="211">
        <f>IF(N161="nulová",J161,0)</f>
        <v>0</v>
      </c>
      <c r="BJ161" s="14" t="s">
        <v>84</v>
      </c>
      <c r="BK161" s="211">
        <f>ROUND(I161*H161,2)</f>
        <v>0</v>
      </c>
      <c r="BL161" s="14" t="s">
        <v>251</v>
      </c>
      <c r="BM161" s="210" t="s">
        <v>262</v>
      </c>
    </row>
    <row r="162" spans="1:65" s="2" customFormat="1" ht="16.5" customHeight="1">
      <c r="A162" s="31"/>
      <c r="B162" s="32"/>
      <c r="C162" s="198" t="s">
        <v>263</v>
      </c>
      <c r="D162" s="198" t="s">
        <v>173</v>
      </c>
      <c r="E162" s="199" t="s">
        <v>264</v>
      </c>
      <c r="F162" s="200" t="s">
        <v>265</v>
      </c>
      <c r="G162" s="201" t="s">
        <v>176</v>
      </c>
      <c r="H162" s="202">
        <v>131.69999999999999</v>
      </c>
      <c r="I162" s="203"/>
      <c r="J162" s="204">
        <f>ROUND(I162*H162,2)</f>
        <v>0</v>
      </c>
      <c r="K162" s="205"/>
      <c r="L162" s="36"/>
      <c r="M162" s="206" t="s">
        <v>1</v>
      </c>
      <c r="N162" s="207" t="s">
        <v>41</v>
      </c>
      <c r="O162" s="68"/>
      <c r="P162" s="208">
        <f>O162*H162</f>
        <v>0</v>
      </c>
      <c r="Q162" s="208">
        <v>0</v>
      </c>
      <c r="R162" s="208">
        <f>Q162*H162</f>
        <v>0</v>
      </c>
      <c r="S162" s="208">
        <v>1.4999999999999999E-2</v>
      </c>
      <c r="T162" s="209">
        <f>S162*H162</f>
        <v>1.9754999999999998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210" t="s">
        <v>251</v>
      </c>
      <c r="AT162" s="210" t="s">
        <v>173</v>
      </c>
      <c r="AU162" s="210" t="s">
        <v>86</v>
      </c>
      <c r="AY162" s="14" t="s">
        <v>169</v>
      </c>
      <c r="BE162" s="211">
        <f>IF(N162="základní",J162,0)</f>
        <v>0</v>
      </c>
      <c r="BF162" s="211">
        <f>IF(N162="snížená",J162,0)</f>
        <v>0</v>
      </c>
      <c r="BG162" s="211">
        <f>IF(N162="zákl. přenesená",J162,0)</f>
        <v>0</v>
      </c>
      <c r="BH162" s="211">
        <f>IF(N162="sníž. přenesená",J162,0)</f>
        <v>0</v>
      </c>
      <c r="BI162" s="211">
        <f>IF(N162="nulová",J162,0)</f>
        <v>0</v>
      </c>
      <c r="BJ162" s="14" t="s">
        <v>84</v>
      </c>
      <c r="BK162" s="211">
        <f>ROUND(I162*H162,2)</f>
        <v>0</v>
      </c>
      <c r="BL162" s="14" t="s">
        <v>251</v>
      </c>
      <c r="BM162" s="210" t="s">
        <v>266</v>
      </c>
    </row>
    <row r="163" spans="1:65" s="12" customFormat="1" ht="22.9" customHeight="1">
      <c r="B163" s="182"/>
      <c r="C163" s="183"/>
      <c r="D163" s="184" t="s">
        <v>75</v>
      </c>
      <c r="E163" s="196" t="s">
        <v>267</v>
      </c>
      <c r="F163" s="196" t="s">
        <v>268</v>
      </c>
      <c r="G163" s="183"/>
      <c r="H163" s="183"/>
      <c r="I163" s="186"/>
      <c r="J163" s="197">
        <f>BK163</f>
        <v>0</v>
      </c>
      <c r="K163" s="183"/>
      <c r="L163" s="188"/>
      <c r="M163" s="189"/>
      <c r="N163" s="190"/>
      <c r="O163" s="190"/>
      <c r="P163" s="191">
        <f>SUM(P164:P172)</f>
        <v>0</v>
      </c>
      <c r="Q163" s="190"/>
      <c r="R163" s="191">
        <f>SUM(R164:R172)</f>
        <v>0</v>
      </c>
      <c r="S163" s="190"/>
      <c r="T163" s="192">
        <f>SUM(T164:T172)</f>
        <v>5.7695122000000003</v>
      </c>
      <c r="AR163" s="193" t="s">
        <v>86</v>
      </c>
      <c r="AT163" s="194" t="s">
        <v>75</v>
      </c>
      <c r="AU163" s="194" t="s">
        <v>84</v>
      </c>
      <c r="AY163" s="193" t="s">
        <v>169</v>
      </c>
      <c r="BK163" s="195">
        <f>SUM(BK164:BK172)</f>
        <v>0</v>
      </c>
    </row>
    <row r="164" spans="1:65" s="2" customFormat="1" ht="16.5" customHeight="1">
      <c r="A164" s="31"/>
      <c r="B164" s="32"/>
      <c r="C164" s="198" t="s">
        <v>8</v>
      </c>
      <c r="D164" s="198" t="s">
        <v>173</v>
      </c>
      <c r="E164" s="199" t="s">
        <v>269</v>
      </c>
      <c r="F164" s="200" t="s">
        <v>270</v>
      </c>
      <c r="G164" s="201" t="s">
        <v>176</v>
      </c>
      <c r="H164" s="202">
        <v>744.02</v>
      </c>
      <c r="I164" s="203"/>
      <c r="J164" s="204">
        <f t="shared" ref="J164:J172" si="25">ROUND(I164*H164,2)</f>
        <v>0</v>
      </c>
      <c r="K164" s="205"/>
      <c r="L164" s="36"/>
      <c r="M164" s="206" t="s">
        <v>1</v>
      </c>
      <c r="N164" s="207" t="s">
        <v>41</v>
      </c>
      <c r="O164" s="68"/>
      <c r="P164" s="208">
        <f t="shared" ref="P164:P172" si="26">O164*H164</f>
        <v>0</v>
      </c>
      <c r="Q164" s="208">
        <v>0</v>
      </c>
      <c r="R164" s="208">
        <f t="shared" ref="R164:R172" si="27">Q164*H164</f>
        <v>0</v>
      </c>
      <c r="S164" s="208">
        <v>5.94E-3</v>
      </c>
      <c r="T164" s="209">
        <f t="shared" ref="T164:T172" si="28">S164*H164</f>
        <v>4.4194788000000003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10" t="s">
        <v>251</v>
      </c>
      <c r="AT164" s="210" t="s">
        <v>173</v>
      </c>
      <c r="AU164" s="210" t="s">
        <v>86</v>
      </c>
      <c r="AY164" s="14" t="s">
        <v>169</v>
      </c>
      <c r="BE164" s="211">
        <f t="shared" ref="BE164:BE172" si="29">IF(N164="základní",J164,0)</f>
        <v>0</v>
      </c>
      <c r="BF164" s="211">
        <f t="shared" ref="BF164:BF172" si="30">IF(N164="snížená",J164,0)</f>
        <v>0</v>
      </c>
      <c r="BG164" s="211">
        <f t="shared" ref="BG164:BG172" si="31">IF(N164="zákl. přenesená",J164,0)</f>
        <v>0</v>
      </c>
      <c r="BH164" s="211">
        <f t="shared" ref="BH164:BH172" si="32">IF(N164="sníž. přenesená",J164,0)</f>
        <v>0</v>
      </c>
      <c r="BI164" s="211">
        <f t="shared" ref="BI164:BI172" si="33">IF(N164="nulová",J164,0)</f>
        <v>0</v>
      </c>
      <c r="BJ164" s="14" t="s">
        <v>84</v>
      </c>
      <c r="BK164" s="211">
        <f t="shared" ref="BK164:BK172" si="34">ROUND(I164*H164,2)</f>
        <v>0</v>
      </c>
      <c r="BL164" s="14" t="s">
        <v>251</v>
      </c>
      <c r="BM164" s="210" t="s">
        <v>271</v>
      </c>
    </row>
    <row r="165" spans="1:65" s="2" customFormat="1" ht="16.5" customHeight="1">
      <c r="A165" s="31"/>
      <c r="B165" s="32"/>
      <c r="C165" s="198" t="s">
        <v>272</v>
      </c>
      <c r="D165" s="198" t="s">
        <v>173</v>
      </c>
      <c r="E165" s="199" t="s">
        <v>273</v>
      </c>
      <c r="F165" s="200" t="s">
        <v>274</v>
      </c>
      <c r="G165" s="201" t="s">
        <v>275</v>
      </c>
      <c r="H165" s="202">
        <v>4.2</v>
      </c>
      <c r="I165" s="203"/>
      <c r="J165" s="204">
        <f t="shared" si="25"/>
        <v>0</v>
      </c>
      <c r="K165" s="205"/>
      <c r="L165" s="36"/>
      <c r="M165" s="206" t="s">
        <v>1</v>
      </c>
      <c r="N165" s="207" t="s">
        <v>41</v>
      </c>
      <c r="O165" s="68"/>
      <c r="P165" s="208">
        <f t="shared" si="26"/>
        <v>0</v>
      </c>
      <c r="Q165" s="208">
        <v>0</v>
      </c>
      <c r="R165" s="208">
        <f t="shared" si="27"/>
        <v>0</v>
      </c>
      <c r="S165" s="208">
        <v>1.6999999999999999E-3</v>
      </c>
      <c r="T165" s="209">
        <f t="shared" si="28"/>
        <v>7.1399999999999996E-3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210" t="s">
        <v>251</v>
      </c>
      <c r="AT165" s="210" t="s">
        <v>173</v>
      </c>
      <c r="AU165" s="210" t="s">
        <v>86</v>
      </c>
      <c r="AY165" s="14" t="s">
        <v>169</v>
      </c>
      <c r="BE165" s="211">
        <f t="shared" si="29"/>
        <v>0</v>
      </c>
      <c r="BF165" s="211">
        <f t="shared" si="30"/>
        <v>0</v>
      </c>
      <c r="BG165" s="211">
        <f t="shared" si="31"/>
        <v>0</v>
      </c>
      <c r="BH165" s="211">
        <f t="shared" si="32"/>
        <v>0</v>
      </c>
      <c r="BI165" s="211">
        <f t="shared" si="33"/>
        <v>0</v>
      </c>
      <c r="BJ165" s="14" t="s">
        <v>84</v>
      </c>
      <c r="BK165" s="211">
        <f t="shared" si="34"/>
        <v>0</v>
      </c>
      <c r="BL165" s="14" t="s">
        <v>251</v>
      </c>
      <c r="BM165" s="210" t="s">
        <v>276</v>
      </c>
    </row>
    <row r="166" spans="1:65" s="2" customFormat="1" ht="16.5" customHeight="1">
      <c r="A166" s="31"/>
      <c r="B166" s="32"/>
      <c r="C166" s="198" t="s">
        <v>277</v>
      </c>
      <c r="D166" s="198" t="s">
        <v>173</v>
      </c>
      <c r="E166" s="199" t="s">
        <v>278</v>
      </c>
      <c r="F166" s="200" t="s">
        <v>279</v>
      </c>
      <c r="G166" s="201" t="s">
        <v>280</v>
      </c>
      <c r="H166" s="202">
        <v>1</v>
      </c>
      <c r="I166" s="203"/>
      <c r="J166" s="204">
        <f t="shared" si="25"/>
        <v>0</v>
      </c>
      <c r="K166" s="205"/>
      <c r="L166" s="36"/>
      <c r="M166" s="206" t="s">
        <v>1</v>
      </c>
      <c r="N166" s="207" t="s">
        <v>41</v>
      </c>
      <c r="O166" s="68"/>
      <c r="P166" s="208">
        <f t="shared" si="26"/>
        <v>0</v>
      </c>
      <c r="Q166" s="208">
        <v>0</v>
      </c>
      <c r="R166" s="208">
        <f t="shared" si="27"/>
        <v>0</v>
      </c>
      <c r="S166" s="208">
        <v>9.0600000000000003E-3</v>
      </c>
      <c r="T166" s="209">
        <f t="shared" si="28"/>
        <v>9.0600000000000003E-3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210" t="s">
        <v>251</v>
      </c>
      <c r="AT166" s="210" t="s">
        <v>173</v>
      </c>
      <c r="AU166" s="210" t="s">
        <v>86</v>
      </c>
      <c r="AY166" s="14" t="s">
        <v>169</v>
      </c>
      <c r="BE166" s="211">
        <f t="shared" si="29"/>
        <v>0</v>
      </c>
      <c r="BF166" s="211">
        <f t="shared" si="30"/>
        <v>0</v>
      </c>
      <c r="BG166" s="211">
        <f t="shared" si="31"/>
        <v>0</v>
      </c>
      <c r="BH166" s="211">
        <f t="shared" si="32"/>
        <v>0</v>
      </c>
      <c r="BI166" s="211">
        <f t="shared" si="33"/>
        <v>0</v>
      </c>
      <c r="BJ166" s="14" t="s">
        <v>84</v>
      </c>
      <c r="BK166" s="211">
        <f t="shared" si="34"/>
        <v>0</v>
      </c>
      <c r="BL166" s="14" t="s">
        <v>251</v>
      </c>
      <c r="BM166" s="210" t="s">
        <v>281</v>
      </c>
    </row>
    <row r="167" spans="1:65" s="2" customFormat="1" ht="21.75" customHeight="1">
      <c r="A167" s="31"/>
      <c r="B167" s="32"/>
      <c r="C167" s="198" t="s">
        <v>282</v>
      </c>
      <c r="D167" s="198" t="s">
        <v>173</v>
      </c>
      <c r="E167" s="199" t="s">
        <v>283</v>
      </c>
      <c r="F167" s="200" t="s">
        <v>284</v>
      </c>
      <c r="G167" s="201" t="s">
        <v>275</v>
      </c>
      <c r="H167" s="202">
        <v>32</v>
      </c>
      <c r="I167" s="203"/>
      <c r="J167" s="204">
        <f t="shared" si="25"/>
        <v>0</v>
      </c>
      <c r="K167" s="205"/>
      <c r="L167" s="36"/>
      <c r="M167" s="206" t="s">
        <v>1</v>
      </c>
      <c r="N167" s="207" t="s">
        <v>41</v>
      </c>
      <c r="O167" s="68"/>
      <c r="P167" s="208">
        <f t="shared" si="26"/>
        <v>0</v>
      </c>
      <c r="Q167" s="208">
        <v>0</v>
      </c>
      <c r="R167" s="208">
        <f t="shared" si="27"/>
        <v>0</v>
      </c>
      <c r="S167" s="208">
        <v>1.91E-3</v>
      </c>
      <c r="T167" s="209">
        <f t="shared" si="28"/>
        <v>6.1120000000000001E-2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210" t="s">
        <v>251</v>
      </c>
      <c r="AT167" s="210" t="s">
        <v>173</v>
      </c>
      <c r="AU167" s="210" t="s">
        <v>86</v>
      </c>
      <c r="AY167" s="14" t="s">
        <v>169</v>
      </c>
      <c r="BE167" s="211">
        <f t="shared" si="29"/>
        <v>0</v>
      </c>
      <c r="BF167" s="211">
        <f t="shared" si="30"/>
        <v>0</v>
      </c>
      <c r="BG167" s="211">
        <f t="shared" si="31"/>
        <v>0</v>
      </c>
      <c r="BH167" s="211">
        <f t="shared" si="32"/>
        <v>0</v>
      </c>
      <c r="BI167" s="211">
        <f t="shared" si="33"/>
        <v>0</v>
      </c>
      <c r="BJ167" s="14" t="s">
        <v>84</v>
      </c>
      <c r="BK167" s="211">
        <f t="shared" si="34"/>
        <v>0</v>
      </c>
      <c r="BL167" s="14" t="s">
        <v>251</v>
      </c>
      <c r="BM167" s="210" t="s">
        <v>285</v>
      </c>
    </row>
    <row r="168" spans="1:65" s="2" customFormat="1" ht="16.5" customHeight="1">
      <c r="A168" s="31"/>
      <c r="B168" s="32"/>
      <c r="C168" s="198" t="s">
        <v>251</v>
      </c>
      <c r="D168" s="198" t="s">
        <v>173</v>
      </c>
      <c r="E168" s="199" t="s">
        <v>286</v>
      </c>
      <c r="F168" s="200" t="s">
        <v>287</v>
      </c>
      <c r="G168" s="201" t="s">
        <v>275</v>
      </c>
      <c r="H168" s="202">
        <v>35.42</v>
      </c>
      <c r="I168" s="203"/>
      <c r="J168" s="204">
        <f t="shared" si="25"/>
        <v>0</v>
      </c>
      <c r="K168" s="205"/>
      <c r="L168" s="36"/>
      <c r="M168" s="206" t="s">
        <v>1</v>
      </c>
      <c r="N168" s="207" t="s">
        <v>41</v>
      </c>
      <c r="O168" s="68"/>
      <c r="P168" s="208">
        <f t="shared" si="26"/>
        <v>0</v>
      </c>
      <c r="Q168" s="208">
        <v>0</v>
      </c>
      <c r="R168" s="208">
        <f t="shared" si="27"/>
        <v>0</v>
      </c>
      <c r="S168" s="208">
        <v>1.67E-3</v>
      </c>
      <c r="T168" s="209">
        <f t="shared" si="28"/>
        <v>5.9151400000000007E-2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210" t="s">
        <v>251</v>
      </c>
      <c r="AT168" s="210" t="s">
        <v>173</v>
      </c>
      <c r="AU168" s="210" t="s">
        <v>86</v>
      </c>
      <c r="AY168" s="14" t="s">
        <v>169</v>
      </c>
      <c r="BE168" s="211">
        <f t="shared" si="29"/>
        <v>0</v>
      </c>
      <c r="BF168" s="211">
        <f t="shared" si="30"/>
        <v>0</v>
      </c>
      <c r="BG168" s="211">
        <f t="shared" si="31"/>
        <v>0</v>
      </c>
      <c r="BH168" s="211">
        <f t="shared" si="32"/>
        <v>0</v>
      </c>
      <c r="BI168" s="211">
        <f t="shared" si="33"/>
        <v>0</v>
      </c>
      <c r="BJ168" s="14" t="s">
        <v>84</v>
      </c>
      <c r="BK168" s="211">
        <f t="shared" si="34"/>
        <v>0</v>
      </c>
      <c r="BL168" s="14" t="s">
        <v>251</v>
      </c>
      <c r="BM168" s="210" t="s">
        <v>288</v>
      </c>
    </row>
    <row r="169" spans="1:65" s="2" customFormat="1" ht="16.5" customHeight="1">
      <c r="A169" s="31"/>
      <c r="B169" s="32"/>
      <c r="C169" s="198" t="s">
        <v>289</v>
      </c>
      <c r="D169" s="198" t="s">
        <v>173</v>
      </c>
      <c r="E169" s="199" t="s">
        <v>290</v>
      </c>
      <c r="F169" s="200" t="s">
        <v>291</v>
      </c>
      <c r="G169" s="201" t="s">
        <v>176</v>
      </c>
      <c r="H169" s="202">
        <v>42</v>
      </c>
      <c r="I169" s="203"/>
      <c r="J169" s="204">
        <f t="shared" si="25"/>
        <v>0</v>
      </c>
      <c r="K169" s="205"/>
      <c r="L169" s="36"/>
      <c r="M169" s="206" t="s">
        <v>1</v>
      </c>
      <c r="N169" s="207" t="s">
        <v>41</v>
      </c>
      <c r="O169" s="68"/>
      <c r="P169" s="208">
        <f t="shared" si="26"/>
        <v>0</v>
      </c>
      <c r="Q169" s="208">
        <v>0</v>
      </c>
      <c r="R169" s="208">
        <f t="shared" si="27"/>
        <v>0</v>
      </c>
      <c r="S169" s="208">
        <v>5.8399999999999997E-3</v>
      </c>
      <c r="T169" s="209">
        <f t="shared" si="28"/>
        <v>0.24528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210" t="s">
        <v>251</v>
      </c>
      <c r="AT169" s="210" t="s">
        <v>173</v>
      </c>
      <c r="AU169" s="210" t="s">
        <v>86</v>
      </c>
      <c r="AY169" s="14" t="s">
        <v>169</v>
      </c>
      <c r="BE169" s="211">
        <f t="shared" si="29"/>
        <v>0</v>
      </c>
      <c r="BF169" s="211">
        <f t="shared" si="30"/>
        <v>0</v>
      </c>
      <c r="BG169" s="211">
        <f t="shared" si="31"/>
        <v>0</v>
      </c>
      <c r="BH169" s="211">
        <f t="shared" si="32"/>
        <v>0</v>
      </c>
      <c r="BI169" s="211">
        <f t="shared" si="33"/>
        <v>0</v>
      </c>
      <c r="BJ169" s="14" t="s">
        <v>84</v>
      </c>
      <c r="BK169" s="211">
        <f t="shared" si="34"/>
        <v>0</v>
      </c>
      <c r="BL169" s="14" t="s">
        <v>251</v>
      </c>
      <c r="BM169" s="210" t="s">
        <v>292</v>
      </c>
    </row>
    <row r="170" spans="1:65" s="2" customFormat="1" ht="16.5" customHeight="1">
      <c r="A170" s="31"/>
      <c r="B170" s="32"/>
      <c r="C170" s="198" t="s">
        <v>293</v>
      </c>
      <c r="D170" s="198" t="s">
        <v>173</v>
      </c>
      <c r="E170" s="199" t="s">
        <v>294</v>
      </c>
      <c r="F170" s="200" t="s">
        <v>295</v>
      </c>
      <c r="G170" s="201" t="s">
        <v>275</v>
      </c>
      <c r="H170" s="202">
        <v>13</v>
      </c>
      <c r="I170" s="203"/>
      <c r="J170" s="204">
        <f t="shared" si="25"/>
        <v>0</v>
      </c>
      <c r="K170" s="205"/>
      <c r="L170" s="36"/>
      <c r="M170" s="206" t="s">
        <v>1</v>
      </c>
      <c r="N170" s="207" t="s">
        <v>41</v>
      </c>
      <c r="O170" s="68"/>
      <c r="P170" s="208">
        <f t="shared" si="26"/>
        <v>0</v>
      </c>
      <c r="Q170" s="208">
        <v>0</v>
      </c>
      <c r="R170" s="208">
        <f t="shared" si="27"/>
        <v>0</v>
      </c>
      <c r="S170" s="208">
        <v>2.5999999999999999E-3</v>
      </c>
      <c r="T170" s="209">
        <f t="shared" si="28"/>
        <v>3.3799999999999997E-2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210" t="s">
        <v>251</v>
      </c>
      <c r="AT170" s="210" t="s">
        <v>173</v>
      </c>
      <c r="AU170" s="210" t="s">
        <v>86</v>
      </c>
      <c r="AY170" s="14" t="s">
        <v>169</v>
      </c>
      <c r="BE170" s="211">
        <f t="shared" si="29"/>
        <v>0</v>
      </c>
      <c r="BF170" s="211">
        <f t="shared" si="30"/>
        <v>0</v>
      </c>
      <c r="BG170" s="211">
        <f t="shared" si="31"/>
        <v>0</v>
      </c>
      <c r="BH170" s="211">
        <f t="shared" si="32"/>
        <v>0</v>
      </c>
      <c r="BI170" s="211">
        <f t="shared" si="33"/>
        <v>0</v>
      </c>
      <c r="BJ170" s="14" t="s">
        <v>84</v>
      </c>
      <c r="BK170" s="211">
        <f t="shared" si="34"/>
        <v>0</v>
      </c>
      <c r="BL170" s="14" t="s">
        <v>251</v>
      </c>
      <c r="BM170" s="210" t="s">
        <v>296</v>
      </c>
    </row>
    <row r="171" spans="1:65" s="2" customFormat="1" ht="16.5" customHeight="1">
      <c r="A171" s="31"/>
      <c r="B171" s="32"/>
      <c r="C171" s="198" t="s">
        <v>297</v>
      </c>
      <c r="D171" s="198" t="s">
        <v>173</v>
      </c>
      <c r="E171" s="199" t="s">
        <v>298</v>
      </c>
      <c r="F171" s="200" t="s">
        <v>299</v>
      </c>
      <c r="G171" s="201" t="s">
        <v>275</v>
      </c>
      <c r="H171" s="202">
        <v>81</v>
      </c>
      <c r="I171" s="203"/>
      <c r="J171" s="204">
        <f t="shared" si="25"/>
        <v>0</v>
      </c>
      <c r="K171" s="205"/>
      <c r="L171" s="36"/>
      <c r="M171" s="206" t="s">
        <v>1</v>
      </c>
      <c r="N171" s="207" t="s">
        <v>41</v>
      </c>
      <c r="O171" s="68"/>
      <c r="P171" s="208">
        <f t="shared" si="26"/>
        <v>0</v>
      </c>
      <c r="Q171" s="208">
        <v>0</v>
      </c>
      <c r="R171" s="208">
        <f t="shared" si="27"/>
        <v>0</v>
      </c>
      <c r="S171" s="208">
        <v>6.0499999999999998E-3</v>
      </c>
      <c r="T171" s="209">
        <f t="shared" si="28"/>
        <v>0.49004999999999999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210" t="s">
        <v>251</v>
      </c>
      <c r="AT171" s="210" t="s">
        <v>173</v>
      </c>
      <c r="AU171" s="210" t="s">
        <v>86</v>
      </c>
      <c r="AY171" s="14" t="s">
        <v>169</v>
      </c>
      <c r="BE171" s="211">
        <f t="shared" si="29"/>
        <v>0</v>
      </c>
      <c r="BF171" s="211">
        <f t="shared" si="30"/>
        <v>0</v>
      </c>
      <c r="BG171" s="211">
        <f t="shared" si="31"/>
        <v>0</v>
      </c>
      <c r="BH171" s="211">
        <f t="shared" si="32"/>
        <v>0</v>
      </c>
      <c r="BI171" s="211">
        <f t="shared" si="33"/>
        <v>0</v>
      </c>
      <c r="BJ171" s="14" t="s">
        <v>84</v>
      </c>
      <c r="BK171" s="211">
        <f t="shared" si="34"/>
        <v>0</v>
      </c>
      <c r="BL171" s="14" t="s">
        <v>251</v>
      </c>
      <c r="BM171" s="210" t="s">
        <v>300</v>
      </c>
    </row>
    <row r="172" spans="1:65" s="2" customFormat="1" ht="16.5" customHeight="1">
      <c r="A172" s="31"/>
      <c r="B172" s="32"/>
      <c r="C172" s="198" t="s">
        <v>301</v>
      </c>
      <c r="D172" s="198" t="s">
        <v>173</v>
      </c>
      <c r="E172" s="199" t="s">
        <v>302</v>
      </c>
      <c r="F172" s="200" t="s">
        <v>303</v>
      </c>
      <c r="G172" s="201" t="s">
        <v>275</v>
      </c>
      <c r="H172" s="202">
        <v>112.8</v>
      </c>
      <c r="I172" s="203"/>
      <c r="J172" s="204">
        <f t="shared" si="25"/>
        <v>0</v>
      </c>
      <c r="K172" s="205"/>
      <c r="L172" s="36"/>
      <c r="M172" s="206" t="s">
        <v>1</v>
      </c>
      <c r="N172" s="207" t="s">
        <v>41</v>
      </c>
      <c r="O172" s="68"/>
      <c r="P172" s="208">
        <f t="shared" si="26"/>
        <v>0</v>
      </c>
      <c r="Q172" s="208">
        <v>0</v>
      </c>
      <c r="R172" s="208">
        <f t="shared" si="27"/>
        <v>0</v>
      </c>
      <c r="S172" s="208">
        <v>3.9399999999999999E-3</v>
      </c>
      <c r="T172" s="209">
        <f t="shared" si="28"/>
        <v>0.44443199999999999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210" t="s">
        <v>251</v>
      </c>
      <c r="AT172" s="210" t="s">
        <v>173</v>
      </c>
      <c r="AU172" s="210" t="s">
        <v>86</v>
      </c>
      <c r="AY172" s="14" t="s">
        <v>169</v>
      </c>
      <c r="BE172" s="211">
        <f t="shared" si="29"/>
        <v>0</v>
      </c>
      <c r="BF172" s="211">
        <f t="shared" si="30"/>
        <v>0</v>
      </c>
      <c r="BG172" s="211">
        <f t="shared" si="31"/>
        <v>0</v>
      </c>
      <c r="BH172" s="211">
        <f t="shared" si="32"/>
        <v>0</v>
      </c>
      <c r="BI172" s="211">
        <f t="shared" si="33"/>
        <v>0</v>
      </c>
      <c r="BJ172" s="14" t="s">
        <v>84</v>
      </c>
      <c r="BK172" s="211">
        <f t="shared" si="34"/>
        <v>0</v>
      </c>
      <c r="BL172" s="14" t="s">
        <v>251</v>
      </c>
      <c r="BM172" s="210" t="s">
        <v>304</v>
      </c>
    </row>
    <row r="173" spans="1:65" s="12" customFormat="1" ht="22.9" customHeight="1">
      <c r="B173" s="182"/>
      <c r="C173" s="183"/>
      <c r="D173" s="184" t="s">
        <v>75</v>
      </c>
      <c r="E173" s="196" t="s">
        <v>305</v>
      </c>
      <c r="F173" s="196" t="s">
        <v>306</v>
      </c>
      <c r="G173" s="183"/>
      <c r="H173" s="183"/>
      <c r="I173" s="186"/>
      <c r="J173" s="197">
        <f>BK173</f>
        <v>0</v>
      </c>
      <c r="K173" s="183"/>
      <c r="L173" s="188"/>
      <c r="M173" s="189"/>
      <c r="N173" s="190"/>
      <c r="O173" s="190"/>
      <c r="P173" s="191">
        <f>P174</f>
        <v>0</v>
      </c>
      <c r="Q173" s="190"/>
      <c r="R173" s="191">
        <f>R174</f>
        <v>0</v>
      </c>
      <c r="S173" s="190"/>
      <c r="T173" s="192">
        <f>T174</f>
        <v>5.4000000000000006E-2</v>
      </c>
      <c r="AR173" s="193" t="s">
        <v>86</v>
      </c>
      <c r="AT173" s="194" t="s">
        <v>75</v>
      </c>
      <c r="AU173" s="194" t="s">
        <v>84</v>
      </c>
      <c r="AY173" s="193" t="s">
        <v>169</v>
      </c>
      <c r="BK173" s="195">
        <f>BK174</f>
        <v>0</v>
      </c>
    </row>
    <row r="174" spans="1:65" s="2" customFormat="1" ht="16.5" customHeight="1">
      <c r="A174" s="31"/>
      <c r="B174" s="32"/>
      <c r="C174" s="198" t="s">
        <v>307</v>
      </c>
      <c r="D174" s="198" t="s">
        <v>173</v>
      </c>
      <c r="E174" s="199" t="s">
        <v>308</v>
      </c>
      <c r="F174" s="200" t="s">
        <v>309</v>
      </c>
      <c r="G174" s="201" t="s">
        <v>176</v>
      </c>
      <c r="H174" s="202">
        <v>2.7</v>
      </c>
      <c r="I174" s="203"/>
      <c r="J174" s="204">
        <f>ROUND(I174*H174,2)</f>
        <v>0</v>
      </c>
      <c r="K174" s="205"/>
      <c r="L174" s="36"/>
      <c r="M174" s="206" t="s">
        <v>1</v>
      </c>
      <c r="N174" s="207" t="s">
        <v>41</v>
      </c>
      <c r="O174" s="68"/>
      <c r="P174" s="208">
        <f>O174*H174</f>
        <v>0</v>
      </c>
      <c r="Q174" s="208">
        <v>0</v>
      </c>
      <c r="R174" s="208">
        <f>Q174*H174</f>
        <v>0</v>
      </c>
      <c r="S174" s="208">
        <v>0.02</v>
      </c>
      <c r="T174" s="209">
        <f>S174*H174</f>
        <v>5.4000000000000006E-2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210" t="s">
        <v>251</v>
      </c>
      <c r="AT174" s="210" t="s">
        <v>173</v>
      </c>
      <c r="AU174" s="210" t="s">
        <v>86</v>
      </c>
      <c r="AY174" s="14" t="s">
        <v>169</v>
      </c>
      <c r="BE174" s="211">
        <f>IF(N174="základní",J174,0)</f>
        <v>0</v>
      </c>
      <c r="BF174" s="211">
        <f>IF(N174="snížená",J174,0)</f>
        <v>0</v>
      </c>
      <c r="BG174" s="211">
        <f>IF(N174="zákl. přenesená",J174,0)</f>
        <v>0</v>
      </c>
      <c r="BH174" s="211">
        <f>IF(N174="sníž. přenesená",J174,0)</f>
        <v>0</v>
      </c>
      <c r="BI174" s="211">
        <f>IF(N174="nulová",J174,0)</f>
        <v>0</v>
      </c>
      <c r="BJ174" s="14" t="s">
        <v>84</v>
      </c>
      <c r="BK174" s="211">
        <f>ROUND(I174*H174,2)</f>
        <v>0</v>
      </c>
      <c r="BL174" s="14" t="s">
        <v>251</v>
      </c>
      <c r="BM174" s="210" t="s">
        <v>310</v>
      </c>
    </row>
    <row r="175" spans="1:65" s="12" customFormat="1" ht="22.9" customHeight="1">
      <c r="B175" s="182"/>
      <c r="C175" s="183"/>
      <c r="D175" s="184" t="s">
        <v>75</v>
      </c>
      <c r="E175" s="196" t="s">
        <v>311</v>
      </c>
      <c r="F175" s="196" t="s">
        <v>312</v>
      </c>
      <c r="G175" s="183"/>
      <c r="H175" s="183"/>
      <c r="I175" s="186"/>
      <c r="J175" s="197">
        <f>BK175</f>
        <v>0</v>
      </c>
      <c r="K175" s="183"/>
      <c r="L175" s="188"/>
      <c r="M175" s="189"/>
      <c r="N175" s="190"/>
      <c r="O175" s="190"/>
      <c r="P175" s="191">
        <f>P176</f>
        <v>0</v>
      </c>
      <c r="Q175" s="190"/>
      <c r="R175" s="191">
        <f>R176</f>
        <v>0</v>
      </c>
      <c r="S175" s="190"/>
      <c r="T175" s="192">
        <f>T176</f>
        <v>14.7598524</v>
      </c>
      <c r="AR175" s="193" t="s">
        <v>86</v>
      </c>
      <c r="AT175" s="194" t="s">
        <v>75</v>
      </c>
      <c r="AU175" s="194" t="s">
        <v>84</v>
      </c>
      <c r="AY175" s="193" t="s">
        <v>169</v>
      </c>
      <c r="BK175" s="195">
        <f>BK176</f>
        <v>0</v>
      </c>
    </row>
    <row r="176" spans="1:65" s="2" customFormat="1" ht="21.75" customHeight="1">
      <c r="A176" s="31"/>
      <c r="B176" s="32"/>
      <c r="C176" s="198" t="s">
        <v>313</v>
      </c>
      <c r="D176" s="198" t="s">
        <v>173</v>
      </c>
      <c r="E176" s="199" t="s">
        <v>314</v>
      </c>
      <c r="F176" s="200" t="s">
        <v>315</v>
      </c>
      <c r="G176" s="201" t="s">
        <v>176</v>
      </c>
      <c r="H176" s="202">
        <v>226.935</v>
      </c>
      <c r="I176" s="203"/>
      <c r="J176" s="204">
        <f>ROUND(I176*H176,2)</f>
        <v>0</v>
      </c>
      <c r="K176" s="205"/>
      <c r="L176" s="36"/>
      <c r="M176" s="212" t="s">
        <v>1</v>
      </c>
      <c r="N176" s="213" t="s">
        <v>41</v>
      </c>
      <c r="O176" s="214"/>
      <c r="P176" s="215">
        <f>O176*H176</f>
        <v>0</v>
      </c>
      <c r="Q176" s="215">
        <v>0</v>
      </c>
      <c r="R176" s="215">
        <f>Q176*H176</f>
        <v>0</v>
      </c>
      <c r="S176" s="215">
        <v>6.5040000000000001E-2</v>
      </c>
      <c r="T176" s="216">
        <f>S176*H176</f>
        <v>14.7598524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210" t="s">
        <v>251</v>
      </c>
      <c r="AT176" s="210" t="s">
        <v>173</v>
      </c>
      <c r="AU176" s="210" t="s">
        <v>86</v>
      </c>
      <c r="AY176" s="14" t="s">
        <v>169</v>
      </c>
      <c r="BE176" s="211">
        <f>IF(N176="základní",J176,0)</f>
        <v>0</v>
      </c>
      <c r="BF176" s="211">
        <f>IF(N176="snížená",J176,0)</f>
        <v>0</v>
      </c>
      <c r="BG176" s="211">
        <f>IF(N176="zákl. přenesená",J176,0)</f>
        <v>0</v>
      </c>
      <c r="BH176" s="211">
        <f>IF(N176="sníž. přenesená",J176,0)</f>
        <v>0</v>
      </c>
      <c r="BI176" s="211">
        <f>IF(N176="nulová",J176,0)</f>
        <v>0</v>
      </c>
      <c r="BJ176" s="14" t="s">
        <v>84</v>
      </c>
      <c r="BK176" s="211">
        <f>ROUND(I176*H176,2)</f>
        <v>0</v>
      </c>
      <c r="BL176" s="14" t="s">
        <v>251</v>
      </c>
      <c r="BM176" s="210" t="s">
        <v>316</v>
      </c>
    </row>
    <row r="177" spans="1:31" s="2" customFormat="1" ht="6.95" customHeight="1">
      <c r="A177" s="31"/>
      <c r="B177" s="51"/>
      <c r="C177" s="52"/>
      <c r="D177" s="52"/>
      <c r="E177" s="52"/>
      <c r="F177" s="52"/>
      <c r="G177" s="52"/>
      <c r="H177" s="52"/>
      <c r="I177" s="52"/>
      <c r="J177" s="52"/>
      <c r="K177" s="52"/>
      <c r="L177" s="36"/>
      <c r="M177" s="31"/>
      <c r="O177" s="31"/>
      <c r="P177" s="31"/>
      <c r="Q177" s="31"/>
      <c r="R177" s="31"/>
      <c r="S177" s="31"/>
      <c r="T177" s="31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</row>
  </sheetData>
  <sheetProtection algorithmName="SHA-512" hashValue="AdtiMm7tWTbEAsfTW1KDdUuzxN3tQcVyQeU2gYB7jpV0FJSfNn5RiYS60J6eHHra2EaDeCaZXIoPBT3i8P1RiA==" saltValue="uPqx/o4bqyoalcRsjk0kDgSEM4dqjhp69c3lG2wx/c1Xw+qtN4uMkL5Pe7zAPk92f79X68XVBfQCGw1QbmWAFQ==" spinCount="100000" sheet="1" objects="1" scenarios="1" formatColumns="0" formatRows="0" autoFilter="0"/>
  <autoFilter ref="C134:K176"/>
  <mergeCells count="14">
    <mergeCell ref="D113:F113"/>
    <mergeCell ref="E125:H125"/>
    <mergeCell ref="E127:H127"/>
    <mergeCell ref="L2:V2"/>
    <mergeCell ref="E87:H87"/>
    <mergeCell ref="D109:F109"/>
    <mergeCell ref="D110:F110"/>
    <mergeCell ref="D111:F111"/>
    <mergeCell ref="D112:F11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9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4" t="s">
        <v>89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86</v>
      </c>
    </row>
    <row r="4" spans="1:46" s="1" customFormat="1" ht="24.95" customHeight="1">
      <c r="B4" s="17"/>
      <c r="D4" s="107" t="s">
        <v>126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75" t="str">
        <f>'Rekapitulace stavby'!K6</f>
        <v>Rekonstrukce kina Vesmír</v>
      </c>
      <c r="F7" s="276"/>
      <c r="G7" s="276"/>
      <c r="H7" s="276"/>
      <c r="L7" s="17"/>
    </row>
    <row r="8" spans="1:46" s="2" customFormat="1" ht="12" customHeight="1">
      <c r="A8" s="31"/>
      <c r="B8" s="36"/>
      <c r="C8" s="31"/>
      <c r="D8" s="109" t="s">
        <v>127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7" t="s">
        <v>317</v>
      </c>
      <c r="F9" s="278"/>
      <c r="G9" s="278"/>
      <c r="H9" s="27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23. 7. 2020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26</v>
      </c>
      <c r="F15" s="31"/>
      <c r="G15" s="31"/>
      <c r="H15" s="31"/>
      <c r="I15" s="109" t="s">
        <v>27</v>
      </c>
      <c r="J15" s="110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28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9" t="str">
        <f>'Rekapitulace stavby'!E14</f>
        <v>Vyplň údaj</v>
      </c>
      <c r="F18" s="280"/>
      <c r="G18" s="280"/>
      <c r="H18" s="280"/>
      <c r="I18" s="109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30</v>
      </c>
      <c r="E20" s="31"/>
      <c r="F20" s="31"/>
      <c r="G20" s="31"/>
      <c r="H20" s="31"/>
      <c r="I20" s="109" t="s">
        <v>25</v>
      </c>
      <c r="J20" s="110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">
        <v>31</v>
      </c>
      <c r="F21" s="31"/>
      <c r="G21" s="31"/>
      <c r="H21" s="31"/>
      <c r="I21" s="109" t="s">
        <v>27</v>
      </c>
      <c r="J21" s="110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33</v>
      </c>
      <c r="E23" s="31"/>
      <c r="F23" s="31"/>
      <c r="G23" s="31"/>
      <c r="H23" s="31"/>
      <c r="I23" s="109" t="s">
        <v>25</v>
      </c>
      <c r="J23" s="110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">
        <v>34</v>
      </c>
      <c r="F24" s="31"/>
      <c r="G24" s="31"/>
      <c r="H24" s="31"/>
      <c r="I24" s="109" t="s">
        <v>27</v>
      </c>
      <c r="J24" s="110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35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81" t="s">
        <v>1</v>
      </c>
      <c r="F27" s="281"/>
      <c r="G27" s="281"/>
      <c r="H27" s="28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6"/>
      <c r="C30" s="31"/>
      <c r="D30" s="110" t="s">
        <v>129</v>
      </c>
      <c r="E30" s="31"/>
      <c r="F30" s="31"/>
      <c r="G30" s="31"/>
      <c r="H30" s="31"/>
      <c r="I30" s="31"/>
      <c r="J30" s="116">
        <f>J96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6"/>
      <c r="C31" s="31"/>
      <c r="D31" s="117" t="s">
        <v>130</v>
      </c>
      <c r="E31" s="31"/>
      <c r="F31" s="31"/>
      <c r="G31" s="31"/>
      <c r="H31" s="31"/>
      <c r="I31" s="31"/>
      <c r="J31" s="116">
        <f>J104</f>
        <v>0</v>
      </c>
      <c r="K31" s="3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18" t="s">
        <v>36</v>
      </c>
      <c r="E32" s="31"/>
      <c r="F32" s="31"/>
      <c r="G32" s="31"/>
      <c r="H32" s="31"/>
      <c r="I32" s="31"/>
      <c r="J32" s="119">
        <f>ROUND(J30 + J31,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15"/>
      <c r="E33" s="115"/>
      <c r="F33" s="115"/>
      <c r="G33" s="115"/>
      <c r="H33" s="115"/>
      <c r="I33" s="115"/>
      <c r="J33" s="115"/>
      <c r="K33" s="115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0" t="s">
        <v>38</v>
      </c>
      <c r="G34" s="31"/>
      <c r="H34" s="31"/>
      <c r="I34" s="120" t="s">
        <v>37</v>
      </c>
      <c r="J34" s="120" t="s">
        <v>39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1" t="s">
        <v>40</v>
      </c>
      <c r="E35" s="109" t="s">
        <v>41</v>
      </c>
      <c r="F35" s="122">
        <f>ROUND((SUM(BE104:BE111) + SUM(BE131:BE158)),  2)</f>
        <v>0</v>
      </c>
      <c r="G35" s="31"/>
      <c r="H35" s="31"/>
      <c r="I35" s="123">
        <v>0.21</v>
      </c>
      <c r="J35" s="122">
        <f>ROUND(((SUM(BE104:BE111) + SUM(BE131:BE158))*I35),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09" t="s">
        <v>42</v>
      </c>
      <c r="F36" s="122">
        <f>ROUND((SUM(BF104:BF111) + SUM(BF131:BF158)),  2)</f>
        <v>0</v>
      </c>
      <c r="G36" s="31"/>
      <c r="H36" s="31"/>
      <c r="I36" s="123">
        <v>0.15</v>
      </c>
      <c r="J36" s="122">
        <f>ROUND(((SUM(BF104:BF111) + SUM(BF131:BF158))*I36),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43</v>
      </c>
      <c r="F37" s="122">
        <f>ROUND((SUM(BG104:BG111) + SUM(BG131:BG158)),  2)</f>
        <v>0</v>
      </c>
      <c r="G37" s="31"/>
      <c r="H37" s="31"/>
      <c r="I37" s="123">
        <v>0.21</v>
      </c>
      <c r="J37" s="122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09" t="s">
        <v>44</v>
      </c>
      <c r="F38" s="122">
        <f>ROUND((SUM(BH104:BH111) + SUM(BH131:BH158)),  2)</f>
        <v>0</v>
      </c>
      <c r="G38" s="31"/>
      <c r="H38" s="31"/>
      <c r="I38" s="123">
        <v>0.15</v>
      </c>
      <c r="J38" s="122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09" t="s">
        <v>45</v>
      </c>
      <c r="F39" s="122">
        <f>ROUND((SUM(BI104:BI111) + SUM(BI131:BI158)),  2)</f>
        <v>0</v>
      </c>
      <c r="G39" s="31"/>
      <c r="H39" s="31"/>
      <c r="I39" s="123">
        <v>0</v>
      </c>
      <c r="J39" s="122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4"/>
      <c r="D41" s="125" t="s">
        <v>46</v>
      </c>
      <c r="E41" s="126"/>
      <c r="F41" s="126"/>
      <c r="G41" s="127" t="s">
        <v>47</v>
      </c>
      <c r="H41" s="128" t="s">
        <v>48</v>
      </c>
      <c r="I41" s="126"/>
      <c r="J41" s="129">
        <f>SUM(J32:J39)</f>
        <v>0</v>
      </c>
      <c r="K41" s="130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hidden="1" customHeight="1">
      <c r="A81" s="31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hidden="1" customHeight="1">
      <c r="A82" s="31"/>
      <c r="B82" s="32"/>
      <c r="C82" s="20" t="s">
        <v>131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3"/>
      <c r="D85" s="33"/>
      <c r="E85" s="272" t="str">
        <f>E7</f>
        <v>Rekonstrukce kina Vesmír</v>
      </c>
      <c r="F85" s="273"/>
      <c r="G85" s="273"/>
      <c r="H85" s="27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127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3"/>
      <c r="D87" s="33"/>
      <c r="E87" s="265" t="str">
        <f>E9</f>
        <v>643-00a - bourací práce 1.pp</v>
      </c>
      <c r="F87" s="274"/>
      <c r="G87" s="274"/>
      <c r="H87" s="274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hidden="1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23. 7. 2020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7" hidden="1" customHeight="1">
      <c r="A91" s="31"/>
      <c r="B91" s="32"/>
      <c r="C91" s="26" t="s">
        <v>24</v>
      </c>
      <c r="D91" s="33"/>
      <c r="E91" s="33"/>
      <c r="F91" s="24" t="str">
        <f>E15</f>
        <v>Město Trutnov</v>
      </c>
      <c r="G91" s="33"/>
      <c r="H91" s="33"/>
      <c r="I91" s="26" t="s">
        <v>30</v>
      </c>
      <c r="J91" s="29" t="str">
        <f>E21</f>
        <v>ROSA ARCHITEKT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hidden="1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26" t="s">
        <v>33</v>
      </c>
      <c r="J92" s="29" t="str">
        <f>E24</f>
        <v>Martina Škopová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42" t="s">
        <v>132</v>
      </c>
      <c r="D94" s="143"/>
      <c r="E94" s="143"/>
      <c r="F94" s="143"/>
      <c r="G94" s="143"/>
      <c r="H94" s="143"/>
      <c r="I94" s="143"/>
      <c r="J94" s="144" t="s">
        <v>133</v>
      </c>
      <c r="K94" s="14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hidden="1" customHeight="1">
      <c r="A96" s="31"/>
      <c r="B96" s="32"/>
      <c r="C96" s="145" t="s">
        <v>134</v>
      </c>
      <c r="D96" s="33"/>
      <c r="E96" s="33"/>
      <c r="F96" s="33"/>
      <c r="G96" s="33"/>
      <c r="H96" s="33"/>
      <c r="I96" s="33"/>
      <c r="J96" s="81">
        <f>J131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135</v>
      </c>
    </row>
    <row r="97" spans="1:65" s="9" customFormat="1" ht="24.95" hidden="1" customHeight="1">
      <c r="B97" s="146"/>
      <c r="C97" s="147"/>
      <c r="D97" s="148" t="s">
        <v>136</v>
      </c>
      <c r="E97" s="149"/>
      <c r="F97" s="149"/>
      <c r="G97" s="149"/>
      <c r="H97" s="149"/>
      <c r="I97" s="149"/>
      <c r="J97" s="150">
        <f>J132</f>
        <v>0</v>
      </c>
      <c r="K97" s="147"/>
      <c r="L97" s="151"/>
    </row>
    <row r="98" spans="1:65" s="10" customFormat="1" ht="19.899999999999999" hidden="1" customHeight="1">
      <c r="B98" s="152"/>
      <c r="C98" s="153"/>
      <c r="D98" s="154" t="s">
        <v>318</v>
      </c>
      <c r="E98" s="155"/>
      <c r="F98" s="155"/>
      <c r="G98" s="155"/>
      <c r="H98" s="155"/>
      <c r="I98" s="155"/>
      <c r="J98" s="156">
        <f>J133</f>
        <v>0</v>
      </c>
      <c r="K98" s="153"/>
      <c r="L98" s="157"/>
    </row>
    <row r="99" spans="1:65" s="10" customFormat="1" ht="19.899999999999999" hidden="1" customHeight="1">
      <c r="B99" s="152"/>
      <c r="C99" s="153"/>
      <c r="D99" s="154" t="s">
        <v>319</v>
      </c>
      <c r="E99" s="155"/>
      <c r="F99" s="155"/>
      <c r="G99" s="155"/>
      <c r="H99" s="155"/>
      <c r="I99" s="155"/>
      <c r="J99" s="156">
        <f>J141</f>
        <v>0</v>
      </c>
      <c r="K99" s="153"/>
      <c r="L99" s="157"/>
    </row>
    <row r="100" spans="1:65" s="10" customFormat="1" ht="19.899999999999999" hidden="1" customHeight="1">
      <c r="B100" s="152"/>
      <c r="C100" s="153"/>
      <c r="D100" s="154" t="s">
        <v>137</v>
      </c>
      <c r="E100" s="155"/>
      <c r="F100" s="155"/>
      <c r="G100" s="155"/>
      <c r="H100" s="155"/>
      <c r="I100" s="155"/>
      <c r="J100" s="156">
        <f>J143</f>
        <v>0</v>
      </c>
      <c r="K100" s="153"/>
      <c r="L100" s="157"/>
    </row>
    <row r="101" spans="1:65" s="10" customFormat="1" ht="19.899999999999999" hidden="1" customHeight="1">
      <c r="B101" s="152"/>
      <c r="C101" s="153"/>
      <c r="D101" s="154" t="s">
        <v>138</v>
      </c>
      <c r="E101" s="155"/>
      <c r="F101" s="155"/>
      <c r="G101" s="155"/>
      <c r="H101" s="155"/>
      <c r="I101" s="155"/>
      <c r="J101" s="156">
        <f>J153</f>
        <v>0</v>
      </c>
      <c r="K101" s="153"/>
      <c r="L101" s="157"/>
    </row>
    <row r="102" spans="1:65" s="2" customFormat="1" ht="21.75" hidden="1" customHeight="1">
      <c r="A102" s="31"/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65" s="2" customFormat="1" ht="6.95" hidden="1" customHeight="1">
      <c r="A103" s="31"/>
      <c r="B103" s="32"/>
      <c r="C103" s="33"/>
      <c r="D103" s="33"/>
      <c r="E103" s="33"/>
      <c r="F103" s="33"/>
      <c r="G103" s="33"/>
      <c r="H103" s="33"/>
      <c r="I103" s="33"/>
      <c r="J103" s="33"/>
      <c r="K103" s="33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65" s="2" customFormat="1" ht="29.25" hidden="1" customHeight="1">
      <c r="A104" s="31"/>
      <c r="B104" s="32"/>
      <c r="C104" s="145" t="s">
        <v>145</v>
      </c>
      <c r="D104" s="33"/>
      <c r="E104" s="33"/>
      <c r="F104" s="33"/>
      <c r="G104" s="33"/>
      <c r="H104" s="33"/>
      <c r="I104" s="33"/>
      <c r="J104" s="158">
        <f>ROUND(J105 + J106 + J107 + J108 + J109 + J110,2)</f>
        <v>0</v>
      </c>
      <c r="K104" s="33"/>
      <c r="L104" s="48"/>
      <c r="N104" s="159" t="s">
        <v>40</v>
      </c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65" s="2" customFormat="1" ht="18" hidden="1" customHeight="1">
      <c r="A105" s="31"/>
      <c r="B105" s="32"/>
      <c r="C105" s="33"/>
      <c r="D105" s="270" t="s">
        <v>146</v>
      </c>
      <c r="E105" s="271"/>
      <c r="F105" s="271"/>
      <c r="G105" s="33"/>
      <c r="H105" s="33"/>
      <c r="I105" s="33"/>
      <c r="J105" s="161">
        <v>0</v>
      </c>
      <c r="K105" s="33"/>
      <c r="L105" s="162"/>
      <c r="M105" s="163"/>
      <c r="N105" s="164" t="s">
        <v>41</v>
      </c>
      <c r="O105" s="163"/>
      <c r="P105" s="163"/>
      <c r="Q105" s="163"/>
      <c r="R105" s="163"/>
      <c r="S105" s="165"/>
      <c r="T105" s="165"/>
      <c r="U105" s="165"/>
      <c r="V105" s="165"/>
      <c r="W105" s="165"/>
      <c r="X105" s="165"/>
      <c r="Y105" s="165"/>
      <c r="Z105" s="165"/>
      <c r="AA105" s="165"/>
      <c r="AB105" s="165"/>
      <c r="AC105" s="165"/>
      <c r="AD105" s="165"/>
      <c r="AE105" s="165"/>
      <c r="AF105" s="163"/>
      <c r="AG105" s="163"/>
      <c r="AH105" s="163"/>
      <c r="AI105" s="163"/>
      <c r="AJ105" s="163"/>
      <c r="AK105" s="163"/>
      <c r="AL105" s="163"/>
      <c r="AM105" s="163"/>
      <c r="AN105" s="163"/>
      <c r="AO105" s="163"/>
      <c r="AP105" s="163"/>
      <c r="AQ105" s="163"/>
      <c r="AR105" s="163"/>
      <c r="AS105" s="163"/>
      <c r="AT105" s="163"/>
      <c r="AU105" s="163"/>
      <c r="AV105" s="163"/>
      <c r="AW105" s="163"/>
      <c r="AX105" s="163"/>
      <c r="AY105" s="166" t="s">
        <v>124</v>
      </c>
      <c r="AZ105" s="163"/>
      <c r="BA105" s="163"/>
      <c r="BB105" s="163"/>
      <c r="BC105" s="163"/>
      <c r="BD105" s="163"/>
      <c r="BE105" s="167">
        <f t="shared" ref="BE105:BE110" si="0">IF(N105="základní",J105,0)</f>
        <v>0</v>
      </c>
      <c r="BF105" s="167">
        <f t="shared" ref="BF105:BF110" si="1">IF(N105="snížená",J105,0)</f>
        <v>0</v>
      </c>
      <c r="BG105" s="167">
        <f t="shared" ref="BG105:BG110" si="2">IF(N105="zákl. přenesená",J105,0)</f>
        <v>0</v>
      </c>
      <c r="BH105" s="167">
        <f t="shared" ref="BH105:BH110" si="3">IF(N105="sníž. přenesená",J105,0)</f>
        <v>0</v>
      </c>
      <c r="BI105" s="167">
        <f t="shared" ref="BI105:BI110" si="4">IF(N105="nulová",J105,0)</f>
        <v>0</v>
      </c>
      <c r="BJ105" s="166" t="s">
        <v>84</v>
      </c>
      <c r="BK105" s="163"/>
      <c r="BL105" s="163"/>
      <c r="BM105" s="163"/>
    </row>
    <row r="106" spans="1:65" s="2" customFormat="1" ht="18" hidden="1" customHeight="1">
      <c r="A106" s="31"/>
      <c r="B106" s="32"/>
      <c r="C106" s="33"/>
      <c r="D106" s="270" t="s">
        <v>147</v>
      </c>
      <c r="E106" s="271"/>
      <c r="F106" s="271"/>
      <c r="G106" s="33"/>
      <c r="H106" s="33"/>
      <c r="I106" s="33"/>
      <c r="J106" s="161">
        <v>0</v>
      </c>
      <c r="K106" s="33"/>
      <c r="L106" s="162"/>
      <c r="M106" s="163"/>
      <c r="N106" s="164" t="s">
        <v>41</v>
      </c>
      <c r="O106" s="163"/>
      <c r="P106" s="163"/>
      <c r="Q106" s="163"/>
      <c r="R106" s="163"/>
      <c r="S106" s="165"/>
      <c r="T106" s="165"/>
      <c r="U106" s="165"/>
      <c r="V106" s="165"/>
      <c r="W106" s="165"/>
      <c r="X106" s="165"/>
      <c r="Y106" s="165"/>
      <c r="Z106" s="165"/>
      <c r="AA106" s="165"/>
      <c r="AB106" s="165"/>
      <c r="AC106" s="165"/>
      <c r="AD106" s="165"/>
      <c r="AE106" s="165"/>
      <c r="AF106" s="163"/>
      <c r="AG106" s="163"/>
      <c r="AH106" s="163"/>
      <c r="AI106" s="163"/>
      <c r="AJ106" s="163"/>
      <c r="AK106" s="163"/>
      <c r="AL106" s="163"/>
      <c r="AM106" s="163"/>
      <c r="AN106" s="163"/>
      <c r="AO106" s="163"/>
      <c r="AP106" s="163"/>
      <c r="AQ106" s="163"/>
      <c r="AR106" s="163"/>
      <c r="AS106" s="163"/>
      <c r="AT106" s="163"/>
      <c r="AU106" s="163"/>
      <c r="AV106" s="163"/>
      <c r="AW106" s="163"/>
      <c r="AX106" s="163"/>
      <c r="AY106" s="166" t="s">
        <v>124</v>
      </c>
      <c r="AZ106" s="163"/>
      <c r="BA106" s="163"/>
      <c r="BB106" s="163"/>
      <c r="BC106" s="163"/>
      <c r="BD106" s="163"/>
      <c r="BE106" s="167">
        <f t="shared" si="0"/>
        <v>0</v>
      </c>
      <c r="BF106" s="167">
        <f t="shared" si="1"/>
        <v>0</v>
      </c>
      <c r="BG106" s="167">
        <f t="shared" si="2"/>
        <v>0</v>
      </c>
      <c r="BH106" s="167">
        <f t="shared" si="3"/>
        <v>0</v>
      </c>
      <c r="BI106" s="167">
        <f t="shared" si="4"/>
        <v>0</v>
      </c>
      <c r="BJ106" s="166" t="s">
        <v>84</v>
      </c>
      <c r="BK106" s="163"/>
      <c r="BL106" s="163"/>
      <c r="BM106" s="163"/>
    </row>
    <row r="107" spans="1:65" s="2" customFormat="1" ht="18" hidden="1" customHeight="1">
      <c r="A107" s="31"/>
      <c r="B107" s="32"/>
      <c r="C107" s="33"/>
      <c r="D107" s="270" t="s">
        <v>148</v>
      </c>
      <c r="E107" s="271"/>
      <c r="F107" s="271"/>
      <c r="G107" s="33"/>
      <c r="H107" s="33"/>
      <c r="I107" s="33"/>
      <c r="J107" s="161">
        <v>0</v>
      </c>
      <c r="K107" s="33"/>
      <c r="L107" s="162"/>
      <c r="M107" s="163"/>
      <c r="N107" s="164" t="s">
        <v>41</v>
      </c>
      <c r="O107" s="163"/>
      <c r="P107" s="163"/>
      <c r="Q107" s="163"/>
      <c r="R107" s="163"/>
      <c r="S107" s="165"/>
      <c r="T107" s="165"/>
      <c r="U107" s="165"/>
      <c r="V107" s="165"/>
      <c r="W107" s="165"/>
      <c r="X107" s="165"/>
      <c r="Y107" s="165"/>
      <c r="Z107" s="165"/>
      <c r="AA107" s="165"/>
      <c r="AB107" s="165"/>
      <c r="AC107" s="165"/>
      <c r="AD107" s="165"/>
      <c r="AE107" s="165"/>
      <c r="AF107" s="163"/>
      <c r="AG107" s="163"/>
      <c r="AH107" s="163"/>
      <c r="AI107" s="163"/>
      <c r="AJ107" s="163"/>
      <c r="AK107" s="163"/>
      <c r="AL107" s="163"/>
      <c r="AM107" s="163"/>
      <c r="AN107" s="163"/>
      <c r="AO107" s="163"/>
      <c r="AP107" s="163"/>
      <c r="AQ107" s="163"/>
      <c r="AR107" s="163"/>
      <c r="AS107" s="163"/>
      <c r="AT107" s="163"/>
      <c r="AU107" s="163"/>
      <c r="AV107" s="163"/>
      <c r="AW107" s="163"/>
      <c r="AX107" s="163"/>
      <c r="AY107" s="166" t="s">
        <v>124</v>
      </c>
      <c r="AZ107" s="163"/>
      <c r="BA107" s="163"/>
      <c r="BB107" s="163"/>
      <c r="BC107" s="163"/>
      <c r="BD107" s="163"/>
      <c r="BE107" s="167">
        <f t="shared" si="0"/>
        <v>0</v>
      </c>
      <c r="BF107" s="167">
        <f t="shared" si="1"/>
        <v>0</v>
      </c>
      <c r="BG107" s="167">
        <f t="shared" si="2"/>
        <v>0</v>
      </c>
      <c r="BH107" s="167">
        <f t="shared" si="3"/>
        <v>0</v>
      </c>
      <c r="BI107" s="167">
        <f t="shared" si="4"/>
        <v>0</v>
      </c>
      <c r="BJ107" s="166" t="s">
        <v>84</v>
      </c>
      <c r="BK107" s="163"/>
      <c r="BL107" s="163"/>
      <c r="BM107" s="163"/>
    </row>
    <row r="108" spans="1:65" s="2" customFormat="1" ht="18" hidden="1" customHeight="1">
      <c r="A108" s="31"/>
      <c r="B108" s="32"/>
      <c r="C108" s="33"/>
      <c r="D108" s="270" t="s">
        <v>149</v>
      </c>
      <c r="E108" s="271"/>
      <c r="F108" s="271"/>
      <c r="G108" s="33"/>
      <c r="H108" s="33"/>
      <c r="I108" s="33"/>
      <c r="J108" s="161">
        <v>0</v>
      </c>
      <c r="K108" s="33"/>
      <c r="L108" s="162"/>
      <c r="M108" s="163"/>
      <c r="N108" s="164" t="s">
        <v>41</v>
      </c>
      <c r="O108" s="163"/>
      <c r="P108" s="163"/>
      <c r="Q108" s="163"/>
      <c r="R108" s="163"/>
      <c r="S108" s="165"/>
      <c r="T108" s="165"/>
      <c r="U108" s="165"/>
      <c r="V108" s="165"/>
      <c r="W108" s="165"/>
      <c r="X108" s="165"/>
      <c r="Y108" s="165"/>
      <c r="Z108" s="165"/>
      <c r="AA108" s="165"/>
      <c r="AB108" s="165"/>
      <c r="AC108" s="165"/>
      <c r="AD108" s="165"/>
      <c r="AE108" s="165"/>
      <c r="AF108" s="163"/>
      <c r="AG108" s="163"/>
      <c r="AH108" s="163"/>
      <c r="AI108" s="163"/>
      <c r="AJ108" s="163"/>
      <c r="AK108" s="163"/>
      <c r="AL108" s="163"/>
      <c r="AM108" s="163"/>
      <c r="AN108" s="163"/>
      <c r="AO108" s="163"/>
      <c r="AP108" s="163"/>
      <c r="AQ108" s="163"/>
      <c r="AR108" s="163"/>
      <c r="AS108" s="163"/>
      <c r="AT108" s="163"/>
      <c r="AU108" s="163"/>
      <c r="AV108" s="163"/>
      <c r="AW108" s="163"/>
      <c r="AX108" s="163"/>
      <c r="AY108" s="166" t="s">
        <v>124</v>
      </c>
      <c r="AZ108" s="163"/>
      <c r="BA108" s="163"/>
      <c r="BB108" s="163"/>
      <c r="BC108" s="163"/>
      <c r="BD108" s="163"/>
      <c r="BE108" s="167">
        <f t="shared" si="0"/>
        <v>0</v>
      </c>
      <c r="BF108" s="167">
        <f t="shared" si="1"/>
        <v>0</v>
      </c>
      <c r="BG108" s="167">
        <f t="shared" si="2"/>
        <v>0</v>
      </c>
      <c r="BH108" s="167">
        <f t="shared" si="3"/>
        <v>0</v>
      </c>
      <c r="BI108" s="167">
        <f t="shared" si="4"/>
        <v>0</v>
      </c>
      <c r="BJ108" s="166" t="s">
        <v>84</v>
      </c>
      <c r="BK108" s="163"/>
      <c r="BL108" s="163"/>
      <c r="BM108" s="163"/>
    </row>
    <row r="109" spans="1:65" s="2" customFormat="1" ht="18" hidden="1" customHeight="1">
      <c r="A109" s="31"/>
      <c r="B109" s="32"/>
      <c r="C109" s="33"/>
      <c r="D109" s="270" t="s">
        <v>150</v>
      </c>
      <c r="E109" s="271"/>
      <c r="F109" s="271"/>
      <c r="G109" s="33"/>
      <c r="H109" s="33"/>
      <c r="I109" s="33"/>
      <c r="J109" s="161">
        <v>0</v>
      </c>
      <c r="K109" s="33"/>
      <c r="L109" s="162"/>
      <c r="M109" s="163"/>
      <c r="N109" s="164" t="s">
        <v>41</v>
      </c>
      <c r="O109" s="163"/>
      <c r="P109" s="163"/>
      <c r="Q109" s="163"/>
      <c r="R109" s="163"/>
      <c r="S109" s="165"/>
      <c r="T109" s="165"/>
      <c r="U109" s="165"/>
      <c r="V109" s="165"/>
      <c r="W109" s="165"/>
      <c r="X109" s="165"/>
      <c r="Y109" s="165"/>
      <c r="Z109" s="165"/>
      <c r="AA109" s="165"/>
      <c r="AB109" s="165"/>
      <c r="AC109" s="165"/>
      <c r="AD109" s="165"/>
      <c r="AE109" s="165"/>
      <c r="AF109" s="163"/>
      <c r="AG109" s="163"/>
      <c r="AH109" s="163"/>
      <c r="AI109" s="163"/>
      <c r="AJ109" s="163"/>
      <c r="AK109" s="163"/>
      <c r="AL109" s="163"/>
      <c r="AM109" s="163"/>
      <c r="AN109" s="163"/>
      <c r="AO109" s="163"/>
      <c r="AP109" s="163"/>
      <c r="AQ109" s="163"/>
      <c r="AR109" s="163"/>
      <c r="AS109" s="163"/>
      <c r="AT109" s="163"/>
      <c r="AU109" s="163"/>
      <c r="AV109" s="163"/>
      <c r="AW109" s="163"/>
      <c r="AX109" s="163"/>
      <c r="AY109" s="166" t="s">
        <v>124</v>
      </c>
      <c r="AZ109" s="163"/>
      <c r="BA109" s="163"/>
      <c r="BB109" s="163"/>
      <c r="BC109" s="163"/>
      <c r="BD109" s="163"/>
      <c r="BE109" s="167">
        <f t="shared" si="0"/>
        <v>0</v>
      </c>
      <c r="BF109" s="167">
        <f t="shared" si="1"/>
        <v>0</v>
      </c>
      <c r="BG109" s="167">
        <f t="shared" si="2"/>
        <v>0</v>
      </c>
      <c r="BH109" s="167">
        <f t="shared" si="3"/>
        <v>0</v>
      </c>
      <c r="BI109" s="167">
        <f t="shared" si="4"/>
        <v>0</v>
      </c>
      <c r="BJ109" s="166" t="s">
        <v>84</v>
      </c>
      <c r="BK109" s="163"/>
      <c r="BL109" s="163"/>
      <c r="BM109" s="163"/>
    </row>
    <row r="110" spans="1:65" s="2" customFormat="1" ht="18" hidden="1" customHeight="1">
      <c r="A110" s="31"/>
      <c r="B110" s="32"/>
      <c r="C110" s="33"/>
      <c r="D110" s="160" t="s">
        <v>151</v>
      </c>
      <c r="E110" s="33"/>
      <c r="F110" s="33"/>
      <c r="G110" s="33"/>
      <c r="H110" s="33"/>
      <c r="I110" s="33"/>
      <c r="J110" s="161">
        <f>ROUND(J30*T110,2)</f>
        <v>0</v>
      </c>
      <c r="K110" s="33"/>
      <c r="L110" s="162"/>
      <c r="M110" s="163"/>
      <c r="N110" s="164" t="s">
        <v>41</v>
      </c>
      <c r="O110" s="163"/>
      <c r="P110" s="163"/>
      <c r="Q110" s="163"/>
      <c r="R110" s="163"/>
      <c r="S110" s="165"/>
      <c r="T110" s="165"/>
      <c r="U110" s="165"/>
      <c r="V110" s="165"/>
      <c r="W110" s="165"/>
      <c r="X110" s="165"/>
      <c r="Y110" s="165"/>
      <c r="Z110" s="165"/>
      <c r="AA110" s="165"/>
      <c r="AB110" s="165"/>
      <c r="AC110" s="165"/>
      <c r="AD110" s="165"/>
      <c r="AE110" s="165"/>
      <c r="AF110" s="163"/>
      <c r="AG110" s="163"/>
      <c r="AH110" s="163"/>
      <c r="AI110" s="163"/>
      <c r="AJ110" s="163"/>
      <c r="AK110" s="163"/>
      <c r="AL110" s="163"/>
      <c r="AM110" s="163"/>
      <c r="AN110" s="163"/>
      <c r="AO110" s="163"/>
      <c r="AP110" s="163"/>
      <c r="AQ110" s="163"/>
      <c r="AR110" s="163"/>
      <c r="AS110" s="163"/>
      <c r="AT110" s="163"/>
      <c r="AU110" s="163"/>
      <c r="AV110" s="163"/>
      <c r="AW110" s="163"/>
      <c r="AX110" s="163"/>
      <c r="AY110" s="166" t="s">
        <v>152</v>
      </c>
      <c r="AZ110" s="163"/>
      <c r="BA110" s="163"/>
      <c r="BB110" s="163"/>
      <c r="BC110" s="163"/>
      <c r="BD110" s="163"/>
      <c r="BE110" s="167">
        <f t="shared" si="0"/>
        <v>0</v>
      </c>
      <c r="BF110" s="167">
        <f t="shared" si="1"/>
        <v>0</v>
      </c>
      <c r="BG110" s="167">
        <f t="shared" si="2"/>
        <v>0</v>
      </c>
      <c r="BH110" s="167">
        <f t="shared" si="3"/>
        <v>0</v>
      </c>
      <c r="BI110" s="167">
        <f t="shared" si="4"/>
        <v>0</v>
      </c>
      <c r="BJ110" s="166" t="s">
        <v>84</v>
      </c>
      <c r="BK110" s="163"/>
      <c r="BL110" s="163"/>
      <c r="BM110" s="163"/>
    </row>
    <row r="111" spans="1:65" s="2" customFormat="1" hidden="1">
      <c r="A111" s="31"/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65" s="2" customFormat="1" ht="29.25" hidden="1" customHeight="1">
      <c r="A112" s="31"/>
      <c r="B112" s="32"/>
      <c r="C112" s="168" t="s">
        <v>153</v>
      </c>
      <c r="D112" s="143"/>
      <c r="E112" s="143"/>
      <c r="F112" s="143"/>
      <c r="G112" s="143"/>
      <c r="H112" s="143"/>
      <c r="I112" s="143"/>
      <c r="J112" s="169">
        <f>ROUND(J96+J104,2)</f>
        <v>0</v>
      </c>
      <c r="K112" s="14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31" s="2" customFormat="1" ht="6.95" hidden="1" customHeight="1">
      <c r="A113" s="31"/>
      <c r="B113" s="51"/>
      <c r="C113" s="52"/>
      <c r="D113" s="52"/>
      <c r="E113" s="52"/>
      <c r="F113" s="52"/>
      <c r="G113" s="52"/>
      <c r="H113" s="52"/>
      <c r="I113" s="52"/>
      <c r="J113" s="52"/>
      <c r="K113" s="52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31" hidden="1"/>
    <row r="115" spans="1:31" hidden="1"/>
    <row r="116" spans="1:31" hidden="1"/>
    <row r="117" spans="1:31" s="2" customFormat="1" ht="6.95" customHeight="1">
      <c r="A117" s="31"/>
      <c r="B117" s="53"/>
      <c r="C117" s="54"/>
      <c r="D117" s="54"/>
      <c r="E117" s="54"/>
      <c r="F117" s="54"/>
      <c r="G117" s="54"/>
      <c r="H117" s="54"/>
      <c r="I117" s="54"/>
      <c r="J117" s="54"/>
      <c r="K117" s="54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31" s="2" customFormat="1" ht="24.95" customHeight="1">
      <c r="A118" s="31"/>
      <c r="B118" s="32"/>
      <c r="C118" s="20" t="s">
        <v>154</v>
      </c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31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31" s="2" customFormat="1" ht="12" customHeight="1">
      <c r="A120" s="31"/>
      <c r="B120" s="32"/>
      <c r="C120" s="26" t="s">
        <v>16</v>
      </c>
      <c r="D120" s="33"/>
      <c r="E120" s="33"/>
      <c r="F120" s="33"/>
      <c r="G120" s="33"/>
      <c r="H120" s="33"/>
      <c r="I120" s="33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31" s="2" customFormat="1" ht="16.5" customHeight="1">
      <c r="A121" s="31"/>
      <c r="B121" s="32"/>
      <c r="C121" s="33"/>
      <c r="D121" s="33"/>
      <c r="E121" s="272" t="str">
        <f>E7</f>
        <v>Rekonstrukce kina Vesmír</v>
      </c>
      <c r="F121" s="273"/>
      <c r="G121" s="273"/>
      <c r="H121" s="273"/>
      <c r="I121" s="33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12" customHeight="1">
      <c r="A122" s="31"/>
      <c r="B122" s="32"/>
      <c r="C122" s="26" t="s">
        <v>127</v>
      </c>
      <c r="D122" s="33"/>
      <c r="E122" s="33"/>
      <c r="F122" s="33"/>
      <c r="G122" s="33"/>
      <c r="H122" s="33"/>
      <c r="I122" s="33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16.5" customHeight="1">
      <c r="A123" s="31"/>
      <c r="B123" s="32"/>
      <c r="C123" s="33"/>
      <c r="D123" s="33"/>
      <c r="E123" s="265" t="str">
        <f>E9</f>
        <v>643-00a - bourací práce 1.pp</v>
      </c>
      <c r="F123" s="274"/>
      <c r="G123" s="274"/>
      <c r="H123" s="274"/>
      <c r="I123" s="33"/>
      <c r="J123" s="33"/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6.95" customHeight="1">
      <c r="A124" s="31"/>
      <c r="B124" s="32"/>
      <c r="C124" s="33"/>
      <c r="D124" s="33"/>
      <c r="E124" s="33"/>
      <c r="F124" s="33"/>
      <c r="G124" s="33"/>
      <c r="H124" s="33"/>
      <c r="I124" s="33"/>
      <c r="J124" s="33"/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12" customHeight="1">
      <c r="A125" s="31"/>
      <c r="B125" s="32"/>
      <c r="C125" s="26" t="s">
        <v>20</v>
      </c>
      <c r="D125" s="33"/>
      <c r="E125" s="33"/>
      <c r="F125" s="24" t="str">
        <f>F12</f>
        <v xml:space="preserve"> </v>
      </c>
      <c r="G125" s="33"/>
      <c r="H125" s="33"/>
      <c r="I125" s="26" t="s">
        <v>22</v>
      </c>
      <c r="J125" s="63" t="str">
        <f>IF(J12="","",J12)</f>
        <v>23. 7. 2020</v>
      </c>
      <c r="K125" s="33"/>
      <c r="L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6.95" customHeight="1">
      <c r="A126" s="31"/>
      <c r="B126" s="32"/>
      <c r="C126" s="33"/>
      <c r="D126" s="33"/>
      <c r="E126" s="33"/>
      <c r="F126" s="33"/>
      <c r="G126" s="33"/>
      <c r="H126" s="33"/>
      <c r="I126" s="33"/>
      <c r="J126" s="33"/>
      <c r="K126" s="33"/>
      <c r="L126" s="48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25.7" customHeight="1">
      <c r="A127" s="31"/>
      <c r="B127" s="32"/>
      <c r="C127" s="26" t="s">
        <v>24</v>
      </c>
      <c r="D127" s="33"/>
      <c r="E127" s="33"/>
      <c r="F127" s="24" t="str">
        <f>E15</f>
        <v>Město Trutnov</v>
      </c>
      <c r="G127" s="33"/>
      <c r="H127" s="33"/>
      <c r="I127" s="26" t="s">
        <v>30</v>
      </c>
      <c r="J127" s="29" t="str">
        <f>E21</f>
        <v>ROSA ARCHITEKT s.r.o.</v>
      </c>
      <c r="K127" s="33"/>
      <c r="L127" s="48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15.2" customHeight="1">
      <c r="A128" s="31"/>
      <c r="B128" s="32"/>
      <c r="C128" s="26" t="s">
        <v>28</v>
      </c>
      <c r="D128" s="33"/>
      <c r="E128" s="33"/>
      <c r="F128" s="24" t="str">
        <f>IF(E18="","",E18)</f>
        <v>Vyplň údaj</v>
      </c>
      <c r="G128" s="33"/>
      <c r="H128" s="33"/>
      <c r="I128" s="26" t="s">
        <v>33</v>
      </c>
      <c r="J128" s="29" t="str">
        <f>E24</f>
        <v>Martina Škopová</v>
      </c>
      <c r="K128" s="33"/>
      <c r="L128" s="48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10.35" customHeight="1">
      <c r="A129" s="31"/>
      <c r="B129" s="32"/>
      <c r="C129" s="33"/>
      <c r="D129" s="33"/>
      <c r="E129" s="33"/>
      <c r="F129" s="33"/>
      <c r="G129" s="33"/>
      <c r="H129" s="33"/>
      <c r="I129" s="33"/>
      <c r="J129" s="33"/>
      <c r="K129" s="33"/>
      <c r="L129" s="48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11" customFormat="1" ht="29.25" customHeight="1">
      <c r="A130" s="170"/>
      <c r="B130" s="171"/>
      <c r="C130" s="172" t="s">
        <v>155</v>
      </c>
      <c r="D130" s="173" t="s">
        <v>61</v>
      </c>
      <c r="E130" s="173" t="s">
        <v>57</v>
      </c>
      <c r="F130" s="173" t="s">
        <v>58</v>
      </c>
      <c r="G130" s="173" t="s">
        <v>156</v>
      </c>
      <c r="H130" s="173" t="s">
        <v>157</v>
      </c>
      <c r="I130" s="173" t="s">
        <v>158</v>
      </c>
      <c r="J130" s="174" t="s">
        <v>133</v>
      </c>
      <c r="K130" s="175" t="s">
        <v>159</v>
      </c>
      <c r="L130" s="176"/>
      <c r="M130" s="72" t="s">
        <v>1</v>
      </c>
      <c r="N130" s="73" t="s">
        <v>40</v>
      </c>
      <c r="O130" s="73" t="s">
        <v>160</v>
      </c>
      <c r="P130" s="73" t="s">
        <v>161</v>
      </c>
      <c r="Q130" s="73" t="s">
        <v>162</v>
      </c>
      <c r="R130" s="73" t="s">
        <v>163</v>
      </c>
      <c r="S130" s="73" t="s">
        <v>164</v>
      </c>
      <c r="T130" s="74" t="s">
        <v>165</v>
      </c>
      <c r="U130" s="170"/>
      <c r="V130" s="170"/>
      <c r="W130" s="170"/>
      <c r="X130" s="170"/>
      <c r="Y130" s="170"/>
      <c r="Z130" s="170"/>
      <c r="AA130" s="170"/>
      <c r="AB130" s="170"/>
      <c r="AC130" s="170"/>
      <c r="AD130" s="170"/>
      <c r="AE130" s="170"/>
    </row>
    <row r="131" spans="1:65" s="2" customFormat="1" ht="22.9" customHeight="1">
      <c r="A131" s="31"/>
      <c r="B131" s="32"/>
      <c r="C131" s="79" t="s">
        <v>166</v>
      </c>
      <c r="D131" s="33"/>
      <c r="E131" s="33"/>
      <c r="F131" s="33"/>
      <c r="G131" s="33"/>
      <c r="H131" s="33"/>
      <c r="I131" s="33"/>
      <c r="J131" s="177">
        <f>BK131</f>
        <v>0</v>
      </c>
      <c r="K131" s="33"/>
      <c r="L131" s="36"/>
      <c r="M131" s="75"/>
      <c r="N131" s="178"/>
      <c r="O131" s="76"/>
      <c r="P131" s="179">
        <f>P132</f>
        <v>0</v>
      </c>
      <c r="Q131" s="76"/>
      <c r="R131" s="179">
        <f>R132</f>
        <v>2.8400000000000002E-4</v>
      </c>
      <c r="S131" s="76"/>
      <c r="T131" s="180">
        <f>T132</f>
        <v>60.124226000000007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4" t="s">
        <v>75</v>
      </c>
      <c r="AU131" s="14" t="s">
        <v>135</v>
      </c>
      <c r="BK131" s="181">
        <f>BK132</f>
        <v>0</v>
      </c>
    </row>
    <row r="132" spans="1:65" s="12" customFormat="1" ht="25.9" customHeight="1">
      <c r="B132" s="182"/>
      <c r="C132" s="183"/>
      <c r="D132" s="184" t="s">
        <v>75</v>
      </c>
      <c r="E132" s="185" t="s">
        <v>167</v>
      </c>
      <c r="F132" s="185" t="s">
        <v>168</v>
      </c>
      <c r="G132" s="183"/>
      <c r="H132" s="183"/>
      <c r="I132" s="186"/>
      <c r="J132" s="187">
        <f>BK132</f>
        <v>0</v>
      </c>
      <c r="K132" s="183"/>
      <c r="L132" s="188"/>
      <c r="M132" s="189"/>
      <c r="N132" s="190"/>
      <c r="O132" s="190"/>
      <c r="P132" s="191">
        <f>P133+P141+P143+P153</f>
        <v>0</v>
      </c>
      <c r="Q132" s="190"/>
      <c r="R132" s="191">
        <f>R133+R141+R143+R153</f>
        <v>2.8400000000000002E-4</v>
      </c>
      <c r="S132" s="190"/>
      <c r="T132" s="192">
        <f>T133+T141+T143+T153</f>
        <v>60.124226000000007</v>
      </c>
      <c r="AR132" s="193" t="s">
        <v>84</v>
      </c>
      <c r="AT132" s="194" t="s">
        <v>75</v>
      </c>
      <c r="AU132" s="194" t="s">
        <v>76</v>
      </c>
      <c r="AY132" s="193" t="s">
        <v>169</v>
      </c>
      <c r="BK132" s="195">
        <f>BK133+BK141+BK143+BK153</f>
        <v>0</v>
      </c>
    </row>
    <row r="133" spans="1:65" s="12" customFormat="1" ht="22.9" customHeight="1">
      <c r="B133" s="182"/>
      <c r="C133" s="183"/>
      <c r="D133" s="184" t="s">
        <v>75</v>
      </c>
      <c r="E133" s="196" t="s">
        <v>84</v>
      </c>
      <c r="F133" s="196" t="s">
        <v>320</v>
      </c>
      <c r="G133" s="183"/>
      <c r="H133" s="183"/>
      <c r="I133" s="186"/>
      <c r="J133" s="197">
        <f>BK133</f>
        <v>0</v>
      </c>
      <c r="K133" s="183"/>
      <c r="L133" s="188"/>
      <c r="M133" s="189"/>
      <c r="N133" s="190"/>
      <c r="O133" s="190"/>
      <c r="P133" s="191">
        <f>SUM(P134:P140)</f>
        <v>0</v>
      </c>
      <c r="Q133" s="190"/>
      <c r="R133" s="191">
        <f>SUM(R134:R140)</f>
        <v>0</v>
      </c>
      <c r="S133" s="190"/>
      <c r="T133" s="192">
        <f>SUM(T134:T140)</f>
        <v>0</v>
      </c>
      <c r="AR133" s="193" t="s">
        <v>84</v>
      </c>
      <c r="AT133" s="194" t="s">
        <v>75</v>
      </c>
      <c r="AU133" s="194" t="s">
        <v>84</v>
      </c>
      <c r="AY133" s="193" t="s">
        <v>169</v>
      </c>
      <c r="BK133" s="195">
        <f>SUM(BK134:BK140)</f>
        <v>0</v>
      </c>
    </row>
    <row r="134" spans="1:65" s="2" customFormat="1" ht="21.75" customHeight="1">
      <c r="A134" s="31"/>
      <c r="B134" s="32"/>
      <c r="C134" s="198" t="s">
        <v>183</v>
      </c>
      <c r="D134" s="198" t="s">
        <v>173</v>
      </c>
      <c r="E134" s="199" t="s">
        <v>321</v>
      </c>
      <c r="F134" s="200" t="s">
        <v>322</v>
      </c>
      <c r="G134" s="201" t="s">
        <v>194</v>
      </c>
      <c r="H134" s="202">
        <v>3.28</v>
      </c>
      <c r="I134" s="203"/>
      <c r="J134" s="204">
        <f t="shared" ref="J134:J140" si="5">ROUND(I134*H134,2)</f>
        <v>0</v>
      </c>
      <c r="K134" s="205"/>
      <c r="L134" s="36"/>
      <c r="M134" s="206" t="s">
        <v>1</v>
      </c>
      <c r="N134" s="207" t="s">
        <v>41</v>
      </c>
      <c r="O134" s="68"/>
      <c r="P134" s="208">
        <f t="shared" ref="P134:P140" si="6">O134*H134</f>
        <v>0</v>
      </c>
      <c r="Q134" s="208">
        <v>0</v>
      </c>
      <c r="R134" s="208">
        <f t="shared" ref="R134:R140" si="7">Q134*H134</f>
        <v>0</v>
      </c>
      <c r="S134" s="208">
        <v>0</v>
      </c>
      <c r="T134" s="209">
        <f t="shared" ref="T134:T140" si="8"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10" t="s">
        <v>177</v>
      </c>
      <c r="AT134" s="210" t="s">
        <v>173</v>
      </c>
      <c r="AU134" s="210" t="s">
        <v>86</v>
      </c>
      <c r="AY134" s="14" t="s">
        <v>169</v>
      </c>
      <c r="BE134" s="211">
        <f t="shared" ref="BE134:BE140" si="9">IF(N134="základní",J134,0)</f>
        <v>0</v>
      </c>
      <c r="BF134" s="211">
        <f t="shared" ref="BF134:BF140" si="10">IF(N134="snížená",J134,0)</f>
        <v>0</v>
      </c>
      <c r="BG134" s="211">
        <f t="shared" ref="BG134:BG140" si="11">IF(N134="zákl. přenesená",J134,0)</f>
        <v>0</v>
      </c>
      <c r="BH134" s="211">
        <f t="shared" ref="BH134:BH140" si="12">IF(N134="sníž. přenesená",J134,0)</f>
        <v>0</v>
      </c>
      <c r="BI134" s="211">
        <f t="shared" ref="BI134:BI140" si="13">IF(N134="nulová",J134,0)</f>
        <v>0</v>
      </c>
      <c r="BJ134" s="14" t="s">
        <v>84</v>
      </c>
      <c r="BK134" s="211">
        <f t="shared" ref="BK134:BK140" si="14">ROUND(I134*H134,2)</f>
        <v>0</v>
      </c>
      <c r="BL134" s="14" t="s">
        <v>177</v>
      </c>
      <c r="BM134" s="210" t="s">
        <v>323</v>
      </c>
    </row>
    <row r="135" spans="1:65" s="2" customFormat="1" ht="21.75" customHeight="1">
      <c r="A135" s="31"/>
      <c r="B135" s="32"/>
      <c r="C135" s="198" t="s">
        <v>307</v>
      </c>
      <c r="D135" s="198" t="s">
        <v>173</v>
      </c>
      <c r="E135" s="199" t="s">
        <v>324</v>
      </c>
      <c r="F135" s="200" t="s">
        <v>325</v>
      </c>
      <c r="G135" s="201" t="s">
        <v>194</v>
      </c>
      <c r="H135" s="202">
        <v>14.973000000000001</v>
      </c>
      <c r="I135" s="203"/>
      <c r="J135" s="204">
        <f t="shared" si="5"/>
        <v>0</v>
      </c>
      <c r="K135" s="205"/>
      <c r="L135" s="36"/>
      <c r="M135" s="206" t="s">
        <v>1</v>
      </c>
      <c r="N135" s="207" t="s">
        <v>41</v>
      </c>
      <c r="O135" s="68"/>
      <c r="P135" s="208">
        <f t="shared" si="6"/>
        <v>0</v>
      </c>
      <c r="Q135" s="208">
        <v>0</v>
      </c>
      <c r="R135" s="208">
        <f t="shared" si="7"/>
        <v>0</v>
      </c>
      <c r="S135" s="208">
        <v>0</v>
      </c>
      <c r="T135" s="209">
        <f t="shared" si="8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10" t="s">
        <v>177</v>
      </c>
      <c r="AT135" s="210" t="s">
        <v>173</v>
      </c>
      <c r="AU135" s="210" t="s">
        <v>86</v>
      </c>
      <c r="AY135" s="14" t="s">
        <v>169</v>
      </c>
      <c r="BE135" s="211">
        <f t="shared" si="9"/>
        <v>0</v>
      </c>
      <c r="BF135" s="211">
        <f t="shared" si="10"/>
        <v>0</v>
      </c>
      <c r="BG135" s="211">
        <f t="shared" si="11"/>
        <v>0</v>
      </c>
      <c r="BH135" s="211">
        <f t="shared" si="12"/>
        <v>0</v>
      </c>
      <c r="BI135" s="211">
        <f t="shared" si="13"/>
        <v>0</v>
      </c>
      <c r="BJ135" s="14" t="s">
        <v>84</v>
      </c>
      <c r="BK135" s="211">
        <f t="shared" si="14"/>
        <v>0</v>
      </c>
      <c r="BL135" s="14" t="s">
        <v>177</v>
      </c>
      <c r="BM135" s="210" t="s">
        <v>326</v>
      </c>
    </row>
    <row r="136" spans="1:65" s="2" customFormat="1" ht="33" customHeight="1">
      <c r="A136" s="31"/>
      <c r="B136" s="32"/>
      <c r="C136" s="198" t="s">
        <v>7</v>
      </c>
      <c r="D136" s="198" t="s">
        <v>173</v>
      </c>
      <c r="E136" s="199" t="s">
        <v>327</v>
      </c>
      <c r="F136" s="200" t="s">
        <v>328</v>
      </c>
      <c r="G136" s="201" t="s">
        <v>194</v>
      </c>
      <c r="H136" s="202">
        <v>12.041</v>
      </c>
      <c r="I136" s="203"/>
      <c r="J136" s="204">
        <f t="shared" si="5"/>
        <v>0</v>
      </c>
      <c r="K136" s="205"/>
      <c r="L136" s="36"/>
      <c r="M136" s="206" t="s">
        <v>1</v>
      </c>
      <c r="N136" s="207" t="s">
        <v>41</v>
      </c>
      <c r="O136" s="68"/>
      <c r="P136" s="208">
        <f t="shared" si="6"/>
        <v>0</v>
      </c>
      <c r="Q136" s="208">
        <v>0</v>
      </c>
      <c r="R136" s="208">
        <f t="shared" si="7"/>
        <v>0</v>
      </c>
      <c r="S136" s="208">
        <v>0</v>
      </c>
      <c r="T136" s="209">
        <f t="shared" si="8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10" t="s">
        <v>177</v>
      </c>
      <c r="AT136" s="210" t="s">
        <v>173</v>
      </c>
      <c r="AU136" s="210" t="s">
        <v>86</v>
      </c>
      <c r="AY136" s="14" t="s">
        <v>169</v>
      </c>
      <c r="BE136" s="211">
        <f t="shared" si="9"/>
        <v>0</v>
      </c>
      <c r="BF136" s="211">
        <f t="shared" si="10"/>
        <v>0</v>
      </c>
      <c r="BG136" s="211">
        <f t="shared" si="11"/>
        <v>0</v>
      </c>
      <c r="BH136" s="211">
        <f t="shared" si="12"/>
        <v>0</v>
      </c>
      <c r="BI136" s="211">
        <f t="shared" si="13"/>
        <v>0</v>
      </c>
      <c r="BJ136" s="14" t="s">
        <v>84</v>
      </c>
      <c r="BK136" s="211">
        <f t="shared" si="14"/>
        <v>0</v>
      </c>
      <c r="BL136" s="14" t="s">
        <v>177</v>
      </c>
      <c r="BM136" s="210" t="s">
        <v>329</v>
      </c>
    </row>
    <row r="137" spans="1:65" s="2" customFormat="1" ht="33" customHeight="1">
      <c r="A137" s="31"/>
      <c r="B137" s="32"/>
      <c r="C137" s="198" t="s">
        <v>253</v>
      </c>
      <c r="D137" s="198" t="s">
        <v>173</v>
      </c>
      <c r="E137" s="199" t="s">
        <v>330</v>
      </c>
      <c r="F137" s="200" t="s">
        <v>331</v>
      </c>
      <c r="G137" s="201" t="s">
        <v>194</v>
      </c>
      <c r="H137" s="202">
        <v>12.041</v>
      </c>
      <c r="I137" s="203"/>
      <c r="J137" s="204">
        <f t="shared" si="5"/>
        <v>0</v>
      </c>
      <c r="K137" s="205"/>
      <c r="L137" s="36"/>
      <c r="M137" s="206" t="s">
        <v>1</v>
      </c>
      <c r="N137" s="207" t="s">
        <v>41</v>
      </c>
      <c r="O137" s="68"/>
      <c r="P137" s="208">
        <f t="shared" si="6"/>
        <v>0</v>
      </c>
      <c r="Q137" s="208">
        <v>0</v>
      </c>
      <c r="R137" s="208">
        <f t="shared" si="7"/>
        <v>0</v>
      </c>
      <c r="S137" s="208">
        <v>0</v>
      </c>
      <c r="T137" s="209">
        <f t="shared" si="8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10" t="s">
        <v>177</v>
      </c>
      <c r="AT137" s="210" t="s">
        <v>173</v>
      </c>
      <c r="AU137" s="210" t="s">
        <v>86</v>
      </c>
      <c r="AY137" s="14" t="s">
        <v>169</v>
      </c>
      <c r="BE137" s="211">
        <f t="shared" si="9"/>
        <v>0</v>
      </c>
      <c r="BF137" s="211">
        <f t="shared" si="10"/>
        <v>0</v>
      </c>
      <c r="BG137" s="211">
        <f t="shared" si="11"/>
        <v>0</v>
      </c>
      <c r="BH137" s="211">
        <f t="shared" si="12"/>
        <v>0</v>
      </c>
      <c r="BI137" s="211">
        <f t="shared" si="13"/>
        <v>0</v>
      </c>
      <c r="BJ137" s="14" t="s">
        <v>84</v>
      </c>
      <c r="BK137" s="211">
        <f t="shared" si="14"/>
        <v>0</v>
      </c>
      <c r="BL137" s="14" t="s">
        <v>177</v>
      </c>
      <c r="BM137" s="210" t="s">
        <v>332</v>
      </c>
    </row>
    <row r="138" spans="1:65" s="2" customFormat="1" ht="33" customHeight="1">
      <c r="A138" s="31"/>
      <c r="B138" s="32"/>
      <c r="C138" s="198" t="s">
        <v>237</v>
      </c>
      <c r="D138" s="198" t="s">
        <v>173</v>
      </c>
      <c r="E138" s="199" t="s">
        <v>333</v>
      </c>
      <c r="F138" s="200" t="s">
        <v>334</v>
      </c>
      <c r="G138" s="201" t="s">
        <v>194</v>
      </c>
      <c r="H138" s="202">
        <v>12.041</v>
      </c>
      <c r="I138" s="203"/>
      <c r="J138" s="204">
        <f t="shared" si="5"/>
        <v>0</v>
      </c>
      <c r="K138" s="205"/>
      <c r="L138" s="36"/>
      <c r="M138" s="206" t="s">
        <v>1</v>
      </c>
      <c r="N138" s="207" t="s">
        <v>41</v>
      </c>
      <c r="O138" s="68"/>
      <c r="P138" s="208">
        <f t="shared" si="6"/>
        <v>0</v>
      </c>
      <c r="Q138" s="208">
        <v>0</v>
      </c>
      <c r="R138" s="208">
        <f t="shared" si="7"/>
        <v>0</v>
      </c>
      <c r="S138" s="208">
        <v>0</v>
      </c>
      <c r="T138" s="209">
        <f t="shared" si="8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10" t="s">
        <v>177</v>
      </c>
      <c r="AT138" s="210" t="s">
        <v>173</v>
      </c>
      <c r="AU138" s="210" t="s">
        <v>86</v>
      </c>
      <c r="AY138" s="14" t="s">
        <v>169</v>
      </c>
      <c r="BE138" s="211">
        <f t="shared" si="9"/>
        <v>0</v>
      </c>
      <c r="BF138" s="211">
        <f t="shared" si="10"/>
        <v>0</v>
      </c>
      <c r="BG138" s="211">
        <f t="shared" si="11"/>
        <v>0</v>
      </c>
      <c r="BH138" s="211">
        <f t="shared" si="12"/>
        <v>0</v>
      </c>
      <c r="BI138" s="211">
        <f t="shared" si="13"/>
        <v>0</v>
      </c>
      <c r="BJ138" s="14" t="s">
        <v>84</v>
      </c>
      <c r="BK138" s="211">
        <f t="shared" si="14"/>
        <v>0</v>
      </c>
      <c r="BL138" s="14" t="s">
        <v>177</v>
      </c>
      <c r="BM138" s="210" t="s">
        <v>335</v>
      </c>
    </row>
    <row r="139" spans="1:65" s="2" customFormat="1" ht="21.75" customHeight="1">
      <c r="A139" s="31"/>
      <c r="B139" s="32"/>
      <c r="C139" s="198" t="s">
        <v>172</v>
      </c>
      <c r="D139" s="198" t="s">
        <v>173</v>
      </c>
      <c r="E139" s="199" t="s">
        <v>336</v>
      </c>
      <c r="F139" s="200" t="s">
        <v>337</v>
      </c>
      <c r="G139" s="201" t="s">
        <v>220</v>
      </c>
      <c r="H139" s="202">
        <v>22.155000000000001</v>
      </c>
      <c r="I139" s="203"/>
      <c r="J139" s="204">
        <f t="shared" si="5"/>
        <v>0</v>
      </c>
      <c r="K139" s="205"/>
      <c r="L139" s="36"/>
      <c r="M139" s="206" t="s">
        <v>1</v>
      </c>
      <c r="N139" s="207" t="s">
        <v>41</v>
      </c>
      <c r="O139" s="68"/>
      <c r="P139" s="208">
        <f t="shared" si="6"/>
        <v>0</v>
      </c>
      <c r="Q139" s="208">
        <v>0</v>
      </c>
      <c r="R139" s="208">
        <f t="shared" si="7"/>
        <v>0</v>
      </c>
      <c r="S139" s="208">
        <v>0</v>
      </c>
      <c r="T139" s="209">
        <f t="shared" si="8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10" t="s">
        <v>177</v>
      </c>
      <c r="AT139" s="210" t="s">
        <v>173</v>
      </c>
      <c r="AU139" s="210" t="s">
        <v>86</v>
      </c>
      <c r="AY139" s="14" t="s">
        <v>169</v>
      </c>
      <c r="BE139" s="211">
        <f t="shared" si="9"/>
        <v>0</v>
      </c>
      <c r="BF139" s="211">
        <f t="shared" si="10"/>
        <v>0</v>
      </c>
      <c r="BG139" s="211">
        <f t="shared" si="11"/>
        <v>0</v>
      </c>
      <c r="BH139" s="211">
        <f t="shared" si="12"/>
        <v>0</v>
      </c>
      <c r="BI139" s="211">
        <f t="shared" si="13"/>
        <v>0</v>
      </c>
      <c r="BJ139" s="14" t="s">
        <v>84</v>
      </c>
      <c r="BK139" s="211">
        <f t="shared" si="14"/>
        <v>0</v>
      </c>
      <c r="BL139" s="14" t="s">
        <v>177</v>
      </c>
      <c r="BM139" s="210" t="s">
        <v>338</v>
      </c>
    </row>
    <row r="140" spans="1:65" s="2" customFormat="1" ht="21.75" customHeight="1">
      <c r="A140" s="31"/>
      <c r="B140" s="32"/>
      <c r="C140" s="198" t="s">
        <v>277</v>
      </c>
      <c r="D140" s="198" t="s">
        <v>173</v>
      </c>
      <c r="E140" s="199" t="s">
        <v>339</v>
      </c>
      <c r="F140" s="200" t="s">
        <v>340</v>
      </c>
      <c r="G140" s="201" t="s">
        <v>194</v>
      </c>
      <c r="H140" s="202">
        <v>6.2119999999999997</v>
      </c>
      <c r="I140" s="203"/>
      <c r="J140" s="204">
        <f t="shared" si="5"/>
        <v>0</v>
      </c>
      <c r="K140" s="205"/>
      <c r="L140" s="36"/>
      <c r="M140" s="206" t="s">
        <v>1</v>
      </c>
      <c r="N140" s="207" t="s">
        <v>41</v>
      </c>
      <c r="O140" s="68"/>
      <c r="P140" s="208">
        <f t="shared" si="6"/>
        <v>0</v>
      </c>
      <c r="Q140" s="208">
        <v>0</v>
      </c>
      <c r="R140" s="208">
        <f t="shared" si="7"/>
        <v>0</v>
      </c>
      <c r="S140" s="208">
        <v>0</v>
      </c>
      <c r="T140" s="209">
        <f t="shared" si="8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10" t="s">
        <v>177</v>
      </c>
      <c r="AT140" s="210" t="s">
        <v>173</v>
      </c>
      <c r="AU140" s="210" t="s">
        <v>86</v>
      </c>
      <c r="AY140" s="14" t="s">
        <v>169</v>
      </c>
      <c r="BE140" s="211">
        <f t="shared" si="9"/>
        <v>0</v>
      </c>
      <c r="BF140" s="211">
        <f t="shared" si="10"/>
        <v>0</v>
      </c>
      <c r="BG140" s="211">
        <f t="shared" si="11"/>
        <v>0</v>
      </c>
      <c r="BH140" s="211">
        <f t="shared" si="12"/>
        <v>0</v>
      </c>
      <c r="BI140" s="211">
        <f t="shared" si="13"/>
        <v>0</v>
      </c>
      <c r="BJ140" s="14" t="s">
        <v>84</v>
      </c>
      <c r="BK140" s="211">
        <f t="shared" si="14"/>
        <v>0</v>
      </c>
      <c r="BL140" s="14" t="s">
        <v>177</v>
      </c>
      <c r="BM140" s="210" t="s">
        <v>341</v>
      </c>
    </row>
    <row r="141" spans="1:65" s="12" customFormat="1" ht="22.9" customHeight="1">
      <c r="B141" s="182"/>
      <c r="C141" s="183"/>
      <c r="D141" s="184" t="s">
        <v>75</v>
      </c>
      <c r="E141" s="196" t="s">
        <v>342</v>
      </c>
      <c r="F141" s="196" t="s">
        <v>343</v>
      </c>
      <c r="G141" s="183"/>
      <c r="H141" s="183"/>
      <c r="I141" s="186"/>
      <c r="J141" s="197">
        <f>BK141</f>
        <v>0</v>
      </c>
      <c r="K141" s="183"/>
      <c r="L141" s="188"/>
      <c r="M141" s="189"/>
      <c r="N141" s="190"/>
      <c r="O141" s="190"/>
      <c r="P141" s="191">
        <f>P142</f>
        <v>0</v>
      </c>
      <c r="Q141" s="190"/>
      <c r="R141" s="191">
        <f>R142</f>
        <v>2.8400000000000002E-4</v>
      </c>
      <c r="S141" s="190"/>
      <c r="T141" s="192">
        <f>T142</f>
        <v>0</v>
      </c>
      <c r="AR141" s="193" t="s">
        <v>84</v>
      </c>
      <c r="AT141" s="194" t="s">
        <v>75</v>
      </c>
      <c r="AU141" s="194" t="s">
        <v>84</v>
      </c>
      <c r="AY141" s="193" t="s">
        <v>169</v>
      </c>
      <c r="BK141" s="195">
        <f>BK142</f>
        <v>0</v>
      </c>
    </row>
    <row r="142" spans="1:65" s="2" customFormat="1" ht="21.75" customHeight="1">
      <c r="A142" s="31"/>
      <c r="B142" s="32"/>
      <c r="C142" s="198" t="s">
        <v>179</v>
      </c>
      <c r="D142" s="198" t="s">
        <v>173</v>
      </c>
      <c r="E142" s="199" t="s">
        <v>344</v>
      </c>
      <c r="F142" s="200" t="s">
        <v>345</v>
      </c>
      <c r="G142" s="201" t="s">
        <v>275</v>
      </c>
      <c r="H142" s="202">
        <v>7.1</v>
      </c>
      <c r="I142" s="203"/>
      <c r="J142" s="204">
        <f>ROUND(I142*H142,2)</f>
        <v>0</v>
      </c>
      <c r="K142" s="205"/>
      <c r="L142" s="36"/>
      <c r="M142" s="206" t="s">
        <v>1</v>
      </c>
      <c r="N142" s="207" t="s">
        <v>41</v>
      </c>
      <c r="O142" s="68"/>
      <c r="P142" s="208">
        <f>O142*H142</f>
        <v>0</v>
      </c>
      <c r="Q142" s="208">
        <v>4.0000000000000003E-5</v>
      </c>
      <c r="R142" s="208">
        <f>Q142*H142</f>
        <v>2.8400000000000002E-4</v>
      </c>
      <c r="S142" s="208">
        <v>0</v>
      </c>
      <c r="T142" s="209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10" t="s">
        <v>177</v>
      </c>
      <c r="AT142" s="210" t="s">
        <v>173</v>
      </c>
      <c r="AU142" s="210" t="s">
        <v>86</v>
      </c>
      <c r="AY142" s="14" t="s">
        <v>169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4" t="s">
        <v>84</v>
      </c>
      <c r="BK142" s="211">
        <f>ROUND(I142*H142,2)</f>
        <v>0</v>
      </c>
      <c r="BL142" s="14" t="s">
        <v>177</v>
      </c>
      <c r="BM142" s="210" t="s">
        <v>346</v>
      </c>
    </row>
    <row r="143" spans="1:65" s="12" customFormat="1" ht="22.9" customHeight="1">
      <c r="B143" s="182"/>
      <c r="C143" s="183"/>
      <c r="D143" s="184" t="s">
        <v>75</v>
      </c>
      <c r="E143" s="196" t="s">
        <v>170</v>
      </c>
      <c r="F143" s="196" t="s">
        <v>171</v>
      </c>
      <c r="G143" s="183"/>
      <c r="H143" s="183"/>
      <c r="I143" s="186"/>
      <c r="J143" s="197">
        <f>BK143</f>
        <v>0</v>
      </c>
      <c r="K143" s="183"/>
      <c r="L143" s="188"/>
      <c r="M143" s="189"/>
      <c r="N143" s="190"/>
      <c r="O143" s="190"/>
      <c r="P143" s="191">
        <f>SUM(P144:P152)</f>
        <v>0</v>
      </c>
      <c r="Q143" s="190"/>
      <c r="R143" s="191">
        <f>SUM(R144:R152)</f>
        <v>0</v>
      </c>
      <c r="S143" s="190"/>
      <c r="T143" s="192">
        <f>SUM(T144:T152)</f>
        <v>60.124226000000007</v>
      </c>
      <c r="AR143" s="193" t="s">
        <v>84</v>
      </c>
      <c r="AT143" s="194" t="s">
        <v>75</v>
      </c>
      <c r="AU143" s="194" t="s">
        <v>84</v>
      </c>
      <c r="AY143" s="193" t="s">
        <v>169</v>
      </c>
      <c r="BK143" s="195">
        <f>SUM(BK144:BK152)</f>
        <v>0</v>
      </c>
    </row>
    <row r="144" spans="1:65" s="2" customFormat="1" ht="16.5" customHeight="1">
      <c r="A144" s="31"/>
      <c r="B144" s="32"/>
      <c r="C144" s="198" t="s">
        <v>289</v>
      </c>
      <c r="D144" s="198" t="s">
        <v>173</v>
      </c>
      <c r="E144" s="199" t="s">
        <v>347</v>
      </c>
      <c r="F144" s="200" t="s">
        <v>348</v>
      </c>
      <c r="G144" s="201" t="s">
        <v>194</v>
      </c>
      <c r="H144" s="202">
        <v>20.995000000000001</v>
      </c>
      <c r="I144" s="203"/>
      <c r="J144" s="204">
        <f t="shared" ref="J144:J152" si="15">ROUND(I144*H144,2)</f>
        <v>0</v>
      </c>
      <c r="K144" s="205"/>
      <c r="L144" s="36"/>
      <c r="M144" s="206" t="s">
        <v>1</v>
      </c>
      <c r="N144" s="207" t="s">
        <v>41</v>
      </c>
      <c r="O144" s="68"/>
      <c r="P144" s="208">
        <f t="shared" ref="P144:P152" si="16">O144*H144</f>
        <v>0</v>
      </c>
      <c r="Q144" s="208">
        <v>0</v>
      </c>
      <c r="R144" s="208">
        <f t="shared" ref="R144:R152" si="17">Q144*H144</f>
        <v>0</v>
      </c>
      <c r="S144" s="208">
        <v>2</v>
      </c>
      <c r="T144" s="209">
        <f t="shared" ref="T144:T152" si="18">S144*H144</f>
        <v>41.99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10" t="s">
        <v>177</v>
      </c>
      <c r="AT144" s="210" t="s">
        <v>173</v>
      </c>
      <c r="AU144" s="210" t="s">
        <v>86</v>
      </c>
      <c r="AY144" s="14" t="s">
        <v>169</v>
      </c>
      <c r="BE144" s="211">
        <f t="shared" ref="BE144:BE152" si="19">IF(N144="základní",J144,0)</f>
        <v>0</v>
      </c>
      <c r="BF144" s="211">
        <f t="shared" ref="BF144:BF152" si="20">IF(N144="snížená",J144,0)</f>
        <v>0</v>
      </c>
      <c r="BG144" s="211">
        <f t="shared" ref="BG144:BG152" si="21">IF(N144="zákl. přenesená",J144,0)</f>
        <v>0</v>
      </c>
      <c r="BH144" s="211">
        <f t="shared" ref="BH144:BH152" si="22">IF(N144="sníž. přenesená",J144,0)</f>
        <v>0</v>
      </c>
      <c r="BI144" s="211">
        <f t="shared" ref="BI144:BI152" si="23">IF(N144="nulová",J144,0)</f>
        <v>0</v>
      </c>
      <c r="BJ144" s="14" t="s">
        <v>84</v>
      </c>
      <c r="BK144" s="211">
        <f t="shared" ref="BK144:BK152" si="24">ROUND(I144*H144,2)</f>
        <v>0</v>
      </c>
      <c r="BL144" s="14" t="s">
        <v>177</v>
      </c>
      <c r="BM144" s="210" t="s">
        <v>349</v>
      </c>
    </row>
    <row r="145" spans="1:65" s="2" customFormat="1" ht="16.5" customHeight="1">
      <c r="A145" s="31"/>
      <c r="B145" s="32"/>
      <c r="C145" s="198" t="s">
        <v>251</v>
      </c>
      <c r="D145" s="198" t="s">
        <v>173</v>
      </c>
      <c r="E145" s="199" t="s">
        <v>350</v>
      </c>
      <c r="F145" s="200" t="s">
        <v>351</v>
      </c>
      <c r="G145" s="201" t="s">
        <v>194</v>
      </c>
      <c r="H145" s="202">
        <v>3.1080000000000001</v>
      </c>
      <c r="I145" s="203"/>
      <c r="J145" s="204">
        <f t="shared" si="15"/>
        <v>0</v>
      </c>
      <c r="K145" s="205"/>
      <c r="L145" s="36"/>
      <c r="M145" s="206" t="s">
        <v>1</v>
      </c>
      <c r="N145" s="207" t="s">
        <v>41</v>
      </c>
      <c r="O145" s="68"/>
      <c r="P145" s="208">
        <f t="shared" si="16"/>
        <v>0</v>
      </c>
      <c r="Q145" s="208">
        <v>0</v>
      </c>
      <c r="R145" s="208">
        <f t="shared" si="17"/>
        <v>0</v>
      </c>
      <c r="S145" s="208">
        <v>2.4</v>
      </c>
      <c r="T145" s="209">
        <f t="shared" si="18"/>
        <v>7.4592000000000001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10" t="s">
        <v>177</v>
      </c>
      <c r="AT145" s="210" t="s">
        <v>173</v>
      </c>
      <c r="AU145" s="210" t="s">
        <v>86</v>
      </c>
      <c r="AY145" s="14" t="s">
        <v>169</v>
      </c>
      <c r="BE145" s="211">
        <f t="shared" si="19"/>
        <v>0</v>
      </c>
      <c r="BF145" s="211">
        <f t="shared" si="20"/>
        <v>0</v>
      </c>
      <c r="BG145" s="211">
        <f t="shared" si="21"/>
        <v>0</v>
      </c>
      <c r="BH145" s="211">
        <f t="shared" si="22"/>
        <v>0</v>
      </c>
      <c r="BI145" s="211">
        <f t="shared" si="23"/>
        <v>0</v>
      </c>
      <c r="BJ145" s="14" t="s">
        <v>84</v>
      </c>
      <c r="BK145" s="211">
        <f t="shared" si="24"/>
        <v>0</v>
      </c>
      <c r="BL145" s="14" t="s">
        <v>177</v>
      </c>
      <c r="BM145" s="210" t="s">
        <v>352</v>
      </c>
    </row>
    <row r="146" spans="1:65" s="2" customFormat="1" ht="16.5" customHeight="1">
      <c r="A146" s="31"/>
      <c r="B146" s="32"/>
      <c r="C146" s="198" t="s">
        <v>84</v>
      </c>
      <c r="D146" s="198" t="s">
        <v>173</v>
      </c>
      <c r="E146" s="199" t="s">
        <v>353</v>
      </c>
      <c r="F146" s="200" t="s">
        <v>354</v>
      </c>
      <c r="G146" s="201" t="s">
        <v>194</v>
      </c>
      <c r="H146" s="202">
        <v>1.659</v>
      </c>
      <c r="I146" s="203"/>
      <c r="J146" s="204">
        <f t="shared" si="15"/>
        <v>0</v>
      </c>
      <c r="K146" s="205"/>
      <c r="L146" s="36"/>
      <c r="M146" s="206" t="s">
        <v>1</v>
      </c>
      <c r="N146" s="207" t="s">
        <v>41</v>
      </c>
      <c r="O146" s="68"/>
      <c r="P146" s="208">
        <f t="shared" si="16"/>
        <v>0</v>
      </c>
      <c r="Q146" s="208">
        <v>0</v>
      </c>
      <c r="R146" s="208">
        <f t="shared" si="17"/>
        <v>0</v>
      </c>
      <c r="S146" s="208">
        <v>2.4</v>
      </c>
      <c r="T146" s="209">
        <f t="shared" si="18"/>
        <v>3.9815999999999998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10" t="s">
        <v>177</v>
      </c>
      <c r="AT146" s="210" t="s">
        <v>173</v>
      </c>
      <c r="AU146" s="210" t="s">
        <v>86</v>
      </c>
      <c r="AY146" s="14" t="s">
        <v>169</v>
      </c>
      <c r="BE146" s="211">
        <f t="shared" si="19"/>
        <v>0</v>
      </c>
      <c r="BF146" s="211">
        <f t="shared" si="20"/>
        <v>0</v>
      </c>
      <c r="BG146" s="211">
        <f t="shared" si="21"/>
        <v>0</v>
      </c>
      <c r="BH146" s="211">
        <f t="shared" si="22"/>
        <v>0</v>
      </c>
      <c r="BI146" s="211">
        <f t="shared" si="23"/>
        <v>0</v>
      </c>
      <c r="BJ146" s="14" t="s">
        <v>84</v>
      </c>
      <c r="BK146" s="211">
        <f t="shared" si="24"/>
        <v>0</v>
      </c>
      <c r="BL146" s="14" t="s">
        <v>177</v>
      </c>
      <c r="BM146" s="210" t="s">
        <v>355</v>
      </c>
    </row>
    <row r="147" spans="1:65" s="2" customFormat="1" ht="21.75" customHeight="1">
      <c r="A147" s="31"/>
      <c r="B147" s="32"/>
      <c r="C147" s="198" t="s">
        <v>8</v>
      </c>
      <c r="D147" s="198" t="s">
        <v>173</v>
      </c>
      <c r="E147" s="199" t="s">
        <v>356</v>
      </c>
      <c r="F147" s="200" t="s">
        <v>357</v>
      </c>
      <c r="G147" s="201" t="s">
        <v>194</v>
      </c>
      <c r="H147" s="202">
        <v>0.11</v>
      </c>
      <c r="I147" s="203"/>
      <c r="J147" s="204">
        <f t="shared" si="15"/>
        <v>0</v>
      </c>
      <c r="K147" s="205"/>
      <c r="L147" s="36"/>
      <c r="M147" s="206" t="s">
        <v>1</v>
      </c>
      <c r="N147" s="207" t="s">
        <v>41</v>
      </c>
      <c r="O147" s="68"/>
      <c r="P147" s="208">
        <f t="shared" si="16"/>
        <v>0</v>
      </c>
      <c r="Q147" s="208">
        <v>0</v>
      </c>
      <c r="R147" s="208">
        <f t="shared" si="17"/>
        <v>0</v>
      </c>
      <c r="S147" s="208">
        <v>2.4</v>
      </c>
      <c r="T147" s="209">
        <f t="shared" si="18"/>
        <v>0.26400000000000001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10" t="s">
        <v>177</v>
      </c>
      <c r="AT147" s="210" t="s">
        <v>173</v>
      </c>
      <c r="AU147" s="210" t="s">
        <v>86</v>
      </c>
      <c r="AY147" s="14" t="s">
        <v>169</v>
      </c>
      <c r="BE147" s="211">
        <f t="shared" si="19"/>
        <v>0</v>
      </c>
      <c r="BF147" s="211">
        <f t="shared" si="20"/>
        <v>0</v>
      </c>
      <c r="BG147" s="211">
        <f t="shared" si="21"/>
        <v>0</v>
      </c>
      <c r="BH147" s="211">
        <f t="shared" si="22"/>
        <v>0</v>
      </c>
      <c r="BI147" s="211">
        <f t="shared" si="23"/>
        <v>0</v>
      </c>
      <c r="BJ147" s="14" t="s">
        <v>84</v>
      </c>
      <c r="BK147" s="211">
        <f t="shared" si="24"/>
        <v>0</v>
      </c>
      <c r="BL147" s="14" t="s">
        <v>177</v>
      </c>
      <c r="BM147" s="210" t="s">
        <v>358</v>
      </c>
    </row>
    <row r="148" spans="1:65" s="2" customFormat="1" ht="33" customHeight="1">
      <c r="A148" s="31"/>
      <c r="B148" s="32"/>
      <c r="C148" s="198" t="s">
        <v>359</v>
      </c>
      <c r="D148" s="198" t="s">
        <v>173</v>
      </c>
      <c r="E148" s="199" t="s">
        <v>360</v>
      </c>
      <c r="F148" s="200" t="s">
        <v>361</v>
      </c>
      <c r="G148" s="201" t="s">
        <v>194</v>
      </c>
      <c r="H148" s="202">
        <v>1.554</v>
      </c>
      <c r="I148" s="203"/>
      <c r="J148" s="204">
        <f t="shared" si="15"/>
        <v>0</v>
      </c>
      <c r="K148" s="205"/>
      <c r="L148" s="36"/>
      <c r="M148" s="206" t="s">
        <v>1</v>
      </c>
      <c r="N148" s="207" t="s">
        <v>41</v>
      </c>
      <c r="O148" s="68"/>
      <c r="P148" s="208">
        <f t="shared" si="16"/>
        <v>0</v>
      </c>
      <c r="Q148" s="208">
        <v>0</v>
      </c>
      <c r="R148" s="208">
        <f t="shared" si="17"/>
        <v>0</v>
      </c>
      <c r="S148" s="208">
        <v>2.2000000000000002</v>
      </c>
      <c r="T148" s="209">
        <f t="shared" si="18"/>
        <v>3.4188000000000005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10" t="s">
        <v>177</v>
      </c>
      <c r="AT148" s="210" t="s">
        <v>173</v>
      </c>
      <c r="AU148" s="210" t="s">
        <v>86</v>
      </c>
      <c r="AY148" s="14" t="s">
        <v>169</v>
      </c>
      <c r="BE148" s="211">
        <f t="shared" si="19"/>
        <v>0</v>
      </c>
      <c r="BF148" s="211">
        <f t="shared" si="20"/>
        <v>0</v>
      </c>
      <c r="BG148" s="211">
        <f t="shared" si="21"/>
        <v>0</v>
      </c>
      <c r="BH148" s="211">
        <f t="shared" si="22"/>
        <v>0</v>
      </c>
      <c r="BI148" s="211">
        <f t="shared" si="23"/>
        <v>0</v>
      </c>
      <c r="BJ148" s="14" t="s">
        <v>84</v>
      </c>
      <c r="BK148" s="211">
        <f t="shared" si="24"/>
        <v>0</v>
      </c>
      <c r="BL148" s="14" t="s">
        <v>177</v>
      </c>
      <c r="BM148" s="210" t="s">
        <v>362</v>
      </c>
    </row>
    <row r="149" spans="1:65" s="2" customFormat="1" ht="21.75" customHeight="1">
      <c r="A149" s="31"/>
      <c r="B149" s="32"/>
      <c r="C149" s="198" t="s">
        <v>363</v>
      </c>
      <c r="D149" s="198" t="s">
        <v>173</v>
      </c>
      <c r="E149" s="199" t="s">
        <v>364</v>
      </c>
      <c r="F149" s="200" t="s">
        <v>365</v>
      </c>
      <c r="G149" s="201" t="s">
        <v>176</v>
      </c>
      <c r="H149" s="202">
        <v>2.8</v>
      </c>
      <c r="I149" s="203"/>
      <c r="J149" s="204">
        <f t="shared" si="15"/>
        <v>0</v>
      </c>
      <c r="K149" s="205"/>
      <c r="L149" s="36"/>
      <c r="M149" s="206" t="s">
        <v>1</v>
      </c>
      <c r="N149" s="207" t="s">
        <v>41</v>
      </c>
      <c r="O149" s="68"/>
      <c r="P149" s="208">
        <f t="shared" si="16"/>
        <v>0</v>
      </c>
      <c r="Q149" s="208">
        <v>0</v>
      </c>
      <c r="R149" s="208">
        <f t="shared" si="17"/>
        <v>0</v>
      </c>
      <c r="S149" s="208">
        <v>5.5E-2</v>
      </c>
      <c r="T149" s="209">
        <f t="shared" si="18"/>
        <v>0.154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10" t="s">
        <v>177</v>
      </c>
      <c r="AT149" s="210" t="s">
        <v>173</v>
      </c>
      <c r="AU149" s="210" t="s">
        <v>86</v>
      </c>
      <c r="AY149" s="14" t="s">
        <v>169</v>
      </c>
      <c r="BE149" s="211">
        <f t="shared" si="19"/>
        <v>0</v>
      </c>
      <c r="BF149" s="211">
        <f t="shared" si="20"/>
        <v>0</v>
      </c>
      <c r="BG149" s="211">
        <f t="shared" si="21"/>
        <v>0</v>
      </c>
      <c r="BH149" s="211">
        <f t="shared" si="22"/>
        <v>0</v>
      </c>
      <c r="BI149" s="211">
        <f t="shared" si="23"/>
        <v>0</v>
      </c>
      <c r="BJ149" s="14" t="s">
        <v>84</v>
      </c>
      <c r="BK149" s="211">
        <f t="shared" si="24"/>
        <v>0</v>
      </c>
      <c r="BL149" s="14" t="s">
        <v>177</v>
      </c>
      <c r="BM149" s="210" t="s">
        <v>366</v>
      </c>
    </row>
    <row r="150" spans="1:65" s="2" customFormat="1" ht="21.75" customHeight="1">
      <c r="A150" s="31"/>
      <c r="B150" s="32"/>
      <c r="C150" s="198" t="s">
        <v>297</v>
      </c>
      <c r="D150" s="198" t="s">
        <v>173</v>
      </c>
      <c r="E150" s="199" t="s">
        <v>367</v>
      </c>
      <c r="F150" s="200" t="s">
        <v>368</v>
      </c>
      <c r="G150" s="201" t="s">
        <v>176</v>
      </c>
      <c r="H150" s="202">
        <v>5.7130000000000001</v>
      </c>
      <c r="I150" s="203"/>
      <c r="J150" s="204">
        <f t="shared" si="15"/>
        <v>0</v>
      </c>
      <c r="K150" s="205"/>
      <c r="L150" s="36"/>
      <c r="M150" s="206" t="s">
        <v>1</v>
      </c>
      <c r="N150" s="207" t="s">
        <v>41</v>
      </c>
      <c r="O150" s="68"/>
      <c r="P150" s="208">
        <f t="shared" si="16"/>
        <v>0</v>
      </c>
      <c r="Q150" s="208">
        <v>0</v>
      </c>
      <c r="R150" s="208">
        <f t="shared" si="17"/>
        <v>0</v>
      </c>
      <c r="S150" s="208">
        <v>7.5999999999999998E-2</v>
      </c>
      <c r="T150" s="209">
        <f t="shared" si="18"/>
        <v>0.43418800000000002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10" t="s">
        <v>177</v>
      </c>
      <c r="AT150" s="210" t="s">
        <v>173</v>
      </c>
      <c r="AU150" s="210" t="s">
        <v>86</v>
      </c>
      <c r="AY150" s="14" t="s">
        <v>169</v>
      </c>
      <c r="BE150" s="211">
        <f t="shared" si="19"/>
        <v>0</v>
      </c>
      <c r="BF150" s="211">
        <f t="shared" si="20"/>
        <v>0</v>
      </c>
      <c r="BG150" s="211">
        <f t="shared" si="21"/>
        <v>0</v>
      </c>
      <c r="BH150" s="211">
        <f t="shared" si="22"/>
        <v>0</v>
      </c>
      <c r="BI150" s="211">
        <f t="shared" si="23"/>
        <v>0</v>
      </c>
      <c r="BJ150" s="14" t="s">
        <v>84</v>
      </c>
      <c r="BK150" s="211">
        <f t="shared" si="24"/>
        <v>0</v>
      </c>
      <c r="BL150" s="14" t="s">
        <v>177</v>
      </c>
      <c r="BM150" s="210" t="s">
        <v>369</v>
      </c>
    </row>
    <row r="151" spans="1:65" s="2" customFormat="1" ht="21.75" customHeight="1">
      <c r="A151" s="31"/>
      <c r="B151" s="32"/>
      <c r="C151" s="198" t="s">
        <v>301</v>
      </c>
      <c r="D151" s="198" t="s">
        <v>173</v>
      </c>
      <c r="E151" s="199" t="s">
        <v>370</v>
      </c>
      <c r="F151" s="200" t="s">
        <v>371</v>
      </c>
      <c r="G151" s="201" t="s">
        <v>194</v>
      </c>
      <c r="H151" s="202">
        <v>0.45</v>
      </c>
      <c r="I151" s="203"/>
      <c r="J151" s="204">
        <f t="shared" si="15"/>
        <v>0</v>
      </c>
      <c r="K151" s="205"/>
      <c r="L151" s="36"/>
      <c r="M151" s="206" t="s">
        <v>1</v>
      </c>
      <c r="N151" s="207" t="s">
        <v>41</v>
      </c>
      <c r="O151" s="68"/>
      <c r="P151" s="208">
        <f t="shared" si="16"/>
        <v>0</v>
      </c>
      <c r="Q151" s="208">
        <v>0</v>
      </c>
      <c r="R151" s="208">
        <f t="shared" si="17"/>
        <v>0</v>
      </c>
      <c r="S151" s="208">
        <v>1.8</v>
      </c>
      <c r="T151" s="209">
        <f t="shared" si="18"/>
        <v>0.81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10" t="s">
        <v>177</v>
      </c>
      <c r="AT151" s="210" t="s">
        <v>173</v>
      </c>
      <c r="AU151" s="210" t="s">
        <v>86</v>
      </c>
      <c r="AY151" s="14" t="s">
        <v>169</v>
      </c>
      <c r="BE151" s="211">
        <f t="shared" si="19"/>
        <v>0</v>
      </c>
      <c r="BF151" s="211">
        <f t="shared" si="20"/>
        <v>0</v>
      </c>
      <c r="BG151" s="211">
        <f t="shared" si="21"/>
        <v>0</v>
      </c>
      <c r="BH151" s="211">
        <f t="shared" si="22"/>
        <v>0</v>
      </c>
      <c r="BI151" s="211">
        <f t="shared" si="23"/>
        <v>0</v>
      </c>
      <c r="BJ151" s="14" t="s">
        <v>84</v>
      </c>
      <c r="BK151" s="211">
        <f t="shared" si="24"/>
        <v>0</v>
      </c>
      <c r="BL151" s="14" t="s">
        <v>177</v>
      </c>
      <c r="BM151" s="210" t="s">
        <v>372</v>
      </c>
    </row>
    <row r="152" spans="1:65" s="2" customFormat="1" ht="33" customHeight="1">
      <c r="A152" s="31"/>
      <c r="B152" s="32"/>
      <c r="C152" s="198" t="s">
        <v>272</v>
      </c>
      <c r="D152" s="198" t="s">
        <v>173</v>
      </c>
      <c r="E152" s="199" t="s">
        <v>373</v>
      </c>
      <c r="F152" s="200" t="s">
        <v>374</v>
      </c>
      <c r="G152" s="201" t="s">
        <v>176</v>
      </c>
      <c r="H152" s="202">
        <v>35.052999999999997</v>
      </c>
      <c r="I152" s="203"/>
      <c r="J152" s="204">
        <f t="shared" si="15"/>
        <v>0</v>
      </c>
      <c r="K152" s="205"/>
      <c r="L152" s="36"/>
      <c r="M152" s="206" t="s">
        <v>1</v>
      </c>
      <c r="N152" s="207" t="s">
        <v>41</v>
      </c>
      <c r="O152" s="68"/>
      <c r="P152" s="208">
        <f t="shared" si="16"/>
        <v>0</v>
      </c>
      <c r="Q152" s="208">
        <v>0</v>
      </c>
      <c r="R152" s="208">
        <f t="shared" si="17"/>
        <v>0</v>
      </c>
      <c r="S152" s="208">
        <v>4.5999999999999999E-2</v>
      </c>
      <c r="T152" s="209">
        <f t="shared" si="18"/>
        <v>1.6124379999999998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10" t="s">
        <v>177</v>
      </c>
      <c r="AT152" s="210" t="s">
        <v>173</v>
      </c>
      <c r="AU152" s="210" t="s">
        <v>86</v>
      </c>
      <c r="AY152" s="14" t="s">
        <v>169</v>
      </c>
      <c r="BE152" s="211">
        <f t="shared" si="19"/>
        <v>0</v>
      </c>
      <c r="BF152" s="211">
        <f t="shared" si="20"/>
        <v>0</v>
      </c>
      <c r="BG152" s="211">
        <f t="shared" si="21"/>
        <v>0</v>
      </c>
      <c r="BH152" s="211">
        <f t="shared" si="22"/>
        <v>0</v>
      </c>
      <c r="BI152" s="211">
        <f t="shared" si="23"/>
        <v>0</v>
      </c>
      <c r="BJ152" s="14" t="s">
        <v>84</v>
      </c>
      <c r="BK152" s="211">
        <f t="shared" si="24"/>
        <v>0</v>
      </c>
      <c r="BL152" s="14" t="s">
        <v>177</v>
      </c>
      <c r="BM152" s="210" t="s">
        <v>375</v>
      </c>
    </row>
    <row r="153" spans="1:65" s="12" customFormat="1" ht="22.9" customHeight="1">
      <c r="B153" s="182"/>
      <c r="C153" s="183"/>
      <c r="D153" s="184" t="s">
        <v>75</v>
      </c>
      <c r="E153" s="196" t="s">
        <v>215</v>
      </c>
      <c r="F153" s="196" t="s">
        <v>216</v>
      </c>
      <c r="G153" s="183"/>
      <c r="H153" s="183"/>
      <c r="I153" s="186"/>
      <c r="J153" s="197">
        <f>BK153</f>
        <v>0</v>
      </c>
      <c r="K153" s="183"/>
      <c r="L153" s="188"/>
      <c r="M153" s="189"/>
      <c r="N153" s="190"/>
      <c r="O153" s="190"/>
      <c r="P153" s="191">
        <f>SUM(P154:P158)</f>
        <v>0</v>
      </c>
      <c r="Q153" s="190"/>
      <c r="R153" s="191">
        <f>SUM(R154:R158)</f>
        <v>0</v>
      </c>
      <c r="S153" s="190"/>
      <c r="T153" s="192">
        <f>SUM(T154:T158)</f>
        <v>0</v>
      </c>
      <c r="AR153" s="193" t="s">
        <v>84</v>
      </c>
      <c r="AT153" s="194" t="s">
        <v>75</v>
      </c>
      <c r="AU153" s="194" t="s">
        <v>84</v>
      </c>
      <c r="AY153" s="193" t="s">
        <v>169</v>
      </c>
      <c r="BK153" s="195">
        <f>SUM(BK154:BK158)</f>
        <v>0</v>
      </c>
    </row>
    <row r="154" spans="1:65" s="2" customFormat="1" ht="21.75" customHeight="1">
      <c r="A154" s="31"/>
      <c r="B154" s="32"/>
      <c r="C154" s="198" t="s">
        <v>177</v>
      </c>
      <c r="D154" s="198" t="s">
        <v>173</v>
      </c>
      <c r="E154" s="199" t="s">
        <v>376</v>
      </c>
      <c r="F154" s="200" t="s">
        <v>377</v>
      </c>
      <c r="G154" s="201" t="s">
        <v>220</v>
      </c>
      <c r="H154" s="202">
        <v>60.124000000000002</v>
      </c>
      <c r="I154" s="203"/>
      <c r="J154" s="204">
        <f>ROUND(I154*H154,2)</f>
        <v>0</v>
      </c>
      <c r="K154" s="205"/>
      <c r="L154" s="36"/>
      <c r="M154" s="206" t="s">
        <v>1</v>
      </c>
      <c r="N154" s="207" t="s">
        <v>41</v>
      </c>
      <c r="O154" s="68"/>
      <c r="P154" s="208">
        <f>O154*H154</f>
        <v>0</v>
      </c>
      <c r="Q154" s="208">
        <v>0</v>
      </c>
      <c r="R154" s="208">
        <f>Q154*H154</f>
        <v>0</v>
      </c>
      <c r="S154" s="208">
        <v>0</v>
      </c>
      <c r="T154" s="209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10" t="s">
        <v>177</v>
      </c>
      <c r="AT154" s="210" t="s">
        <v>173</v>
      </c>
      <c r="AU154" s="210" t="s">
        <v>86</v>
      </c>
      <c r="AY154" s="14" t="s">
        <v>169</v>
      </c>
      <c r="BE154" s="211">
        <f>IF(N154="základní",J154,0)</f>
        <v>0</v>
      </c>
      <c r="BF154" s="211">
        <f>IF(N154="snížená",J154,0)</f>
        <v>0</v>
      </c>
      <c r="BG154" s="211">
        <f>IF(N154="zákl. přenesená",J154,0)</f>
        <v>0</v>
      </c>
      <c r="BH154" s="211">
        <f>IF(N154="sníž. přenesená",J154,0)</f>
        <v>0</v>
      </c>
      <c r="BI154" s="211">
        <f>IF(N154="nulová",J154,0)</f>
        <v>0</v>
      </c>
      <c r="BJ154" s="14" t="s">
        <v>84</v>
      </c>
      <c r="BK154" s="211">
        <f>ROUND(I154*H154,2)</f>
        <v>0</v>
      </c>
      <c r="BL154" s="14" t="s">
        <v>177</v>
      </c>
      <c r="BM154" s="210" t="s">
        <v>378</v>
      </c>
    </row>
    <row r="155" spans="1:65" s="2" customFormat="1" ht="33" customHeight="1">
      <c r="A155" s="31"/>
      <c r="B155" s="32"/>
      <c r="C155" s="198" t="s">
        <v>379</v>
      </c>
      <c r="D155" s="198" t="s">
        <v>173</v>
      </c>
      <c r="E155" s="199" t="s">
        <v>380</v>
      </c>
      <c r="F155" s="200" t="s">
        <v>381</v>
      </c>
      <c r="G155" s="201" t="s">
        <v>220</v>
      </c>
      <c r="H155" s="202">
        <v>120.248</v>
      </c>
      <c r="I155" s="203"/>
      <c r="J155" s="204">
        <f>ROUND(I155*H155,2)</f>
        <v>0</v>
      </c>
      <c r="K155" s="205"/>
      <c r="L155" s="36"/>
      <c r="M155" s="206" t="s">
        <v>1</v>
      </c>
      <c r="N155" s="207" t="s">
        <v>41</v>
      </c>
      <c r="O155" s="68"/>
      <c r="P155" s="208">
        <f>O155*H155</f>
        <v>0</v>
      </c>
      <c r="Q155" s="208">
        <v>0</v>
      </c>
      <c r="R155" s="208">
        <f>Q155*H155</f>
        <v>0</v>
      </c>
      <c r="S155" s="208">
        <v>0</v>
      </c>
      <c r="T155" s="209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10" t="s">
        <v>177</v>
      </c>
      <c r="AT155" s="210" t="s">
        <v>173</v>
      </c>
      <c r="AU155" s="210" t="s">
        <v>86</v>
      </c>
      <c r="AY155" s="14" t="s">
        <v>169</v>
      </c>
      <c r="BE155" s="211">
        <f>IF(N155="základní",J155,0)</f>
        <v>0</v>
      </c>
      <c r="BF155" s="211">
        <f>IF(N155="snížená",J155,0)</f>
        <v>0</v>
      </c>
      <c r="BG155" s="211">
        <f>IF(N155="zákl. přenesená",J155,0)</f>
        <v>0</v>
      </c>
      <c r="BH155" s="211">
        <f>IF(N155="sníž. přenesená",J155,0)</f>
        <v>0</v>
      </c>
      <c r="BI155" s="211">
        <f>IF(N155="nulová",J155,0)</f>
        <v>0</v>
      </c>
      <c r="BJ155" s="14" t="s">
        <v>84</v>
      </c>
      <c r="BK155" s="211">
        <f>ROUND(I155*H155,2)</f>
        <v>0</v>
      </c>
      <c r="BL155" s="14" t="s">
        <v>177</v>
      </c>
      <c r="BM155" s="210" t="s">
        <v>382</v>
      </c>
    </row>
    <row r="156" spans="1:65" s="2" customFormat="1" ht="21.75" customHeight="1">
      <c r="A156" s="31"/>
      <c r="B156" s="32"/>
      <c r="C156" s="198" t="s">
        <v>342</v>
      </c>
      <c r="D156" s="198" t="s">
        <v>173</v>
      </c>
      <c r="E156" s="199" t="s">
        <v>223</v>
      </c>
      <c r="F156" s="200" t="s">
        <v>224</v>
      </c>
      <c r="G156" s="201" t="s">
        <v>220</v>
      </c>
      <c r="H156" s="202">
        <v>60.124000000000002</v>
      </c>
      <c r="I156" s="203"/>
      <c r="J156" s="204">
        <f>ROUND(I156*H156,2)</f>
        <v>0</v>
      </c>
      <c r="K156" s="205"/>
      <c r="L156" s="36"/>
      <c r="M156" s="206" t="s">
        <v>1</v>
      </c>
      <c r="N156" s="207" t="s">
        <v>41</v>
      </c>
      <c r="O156" s="68"/>
      <c r="P156" s="208">
        <f>O156*H156</f>
        <v>0</v>
      </c>
      <c r="Q156" s="208">
        <v>0</v>
      </c>
      <c r="R156" s="208">
        <f>Q156*H156</f>
        <v>0</v>
      </c>
      <c r="S156" s="208">
        <v>0</v>
      </c>
      <c r="T156" s="209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10" t="s">
        <v>177</v>
      </c>
      <c r="AT156" s="210" t="s">
        <v>173</v>
      </c>
      <c r="AU156" s="210" t="s">
        <v>86</v>
      </c>
      <c r="AY156" s="14" t="s">
        <v>169</v>
      </c>
      <c r="BE156" s="211">
        <f>IF(N156="základní",J156,0)</f>
        <v>0</v>
      </c>
      <c r="BF156" s="211">
        <f>IF(N156="snížená",J156,0)</f>
        <v>0</v>
      </c>
      <c r="BG156" s="211">
        <f>IF(N156="zákl. přenesená",J156,0)</f>
        <v>0</v>
      </c>
      <c r="BH156" s="211">
        <f>IF(N156="sníž. přenesená",J156,0)</f>
        <v>0</v>
      </c>
      <c r="BI156" s="211">
        <f>IF(N156="nulová",J156,0)</f>
        <v>0</v>
      </c>
      <c r="BJ156" s="14" t="s">
        <v>84</v>
      </c>
      <c r="BK156" s="211">
        <f>ROUND(I156*H156,2)</f>
        <v>0</v>
      </c>
      <c r="BL156" s="14" t="s">
        <v>177</v>
      </c>
      <c r="BM156" s="210" t="s">
        <v>383</v>
      </c>
    </row>
    <row r="157" spans="1:65" s="2" customFormat="1" ht="21.75" customHeight="1">
      <c r="A157" s="31"/>
      <c r="B157" s="32"/>
      <c r="C157" s="198" t="s">
        <v>222</v>
      </c>
      <c r="D157" s="198" t="s">
        <v>173</v>
      </c>
      <c r="E157" s="199" t="s">
        <v>227</v>
      </c>
      <c r="F157" s="200" t="s">
        <v>228</v>
      </c>
      <c r="G157" s="201" t="s">
        <v>220</v>
      </c>
      <c r="H157" s="202">
        <v>420.86799999999999</v>
      </c>
      <c r="I157" s="203"/>
      <c r="J157" s="204">
        <f>ROUND(I157*H157,2)</f>
        <v>0</v>
      </c>
      <c r="K157" s="205"/>
      <c r="L157" s="36"/>
      <c r="M157" s="206" t="s">
        <v>1</v>
      </c>
      <c r="N157" s="207" t="s">
        <v>41</v>
      </c>
      <c r="O157" s="68"/>
      <c r="P157" s="208">
        <f>O157*H157</f>
        <v>0</v>
      </c>
      <c r="Q157" s="208">
        <v>0</v>
      </c>
      <c r="R157" s="208">
        <f>Q157*H157</f>
        <v>0</v>
      </c>
      <c r="S157" s="208">
        <v>0</v>
      </c>
      <c r="T157" s="209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10" t="s">
        <v>177</v>
      </c>
      <c r="AT157" s="210" t="s">
        <v>173</v>
      </c>
      <c r="AU157" s="210" t="s">
        <v>86</v>
      </c>
      <c r="AY157" s="14" t="s">
        <v>169</v>
      </c>
      <c r="BE157" s="211">
        <f>IF(N157="základní",J157,0)</f>
        <v>0</v>
      </c>
      <c r="BF157" s="211">
        <f>IF(N157="snížená",J157,0)</f>
        <v>0</v>
      </c>
      <c r="BG157" s="211">
        <f>IF(N157="zákl. přenesená",J157,0)</f>
        <v>0</v>
      </c>
      <c r="BH157" s="211">
        <f>IF(N157="sníž. přenesená",J157,0)</f>
        <v>0</v>
      </c>
      <c r="BI157" s="211">
        <f>IF(N157="nulová",J157,0)</f>
        <v>0</v>
      </c>
      <c r="BJ157" s="14" t="s">
        <v>84</v>
      </c>
      <c r="BK157" s="211">
        <f>ROUND(I157*H157,2)</f>
        <v>0</v>
      </c>
      <c r="BL157" s="14" t="s">
        <v>177</v>
      </c>
      <c r="BM157" s="210" t="s">
        <v>384</v>
      </c>
    </row>
    <row r="158" spans="1:65" s="2" customFormat="1" ht="33" customHeight="1">
      <c r="A158" s="31"/>
      <c r="B158" s="32"/>
      <c r="C158" s="198" t="s">
        <v>226</v>
      </c>
      <c r="D158" s="198" t="s">
        <v>173</v>
      </c>
      <c r="E158" s="199" t="s">
        <v>231</v>
      </c>
      <c r="F158" s="200" t="s">
        <v>232</v>
      </c>
      <c r="G158" s="201" t="s">
        <v>220</v>
      </c>
      <c r="H158" s="202">
        <v>60.124000000000002</v>
      </c>
      <c r="I158" s="203"/>
      <c r="J158" s="204">
        <f>ROUND(I158*H158,2)</f>
        <v>0</v>
      </c>
      <c r="K158" s="205"/>
      <c r="L158" s="36"/>
      <c r="M158" s="212" t="s">
        <v>1</v>
      </c>
      <c r="N158" s="213" t="s">
        <v>41</v>
      </c>
      <c r="O158" s="214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10" t="s">
        <v>177</v>
      </c>
      <c r="AT158" s="210" t="s">
        <v>173</v>
      </c>
      <c r="AU158" s="210" t="s">
        <v>86</v>
      </c>
      <c r="AY158" s="14" t="s">
        <v>169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14" t="s">
        <v>84</v>
      </c>
      <c r="BK158" s="211">
        <f>ROUND(I158*H158,2)</f>
        <v>0</v>
      </c>
      <c r="BL158" s="14" t="s">
        <v>177</v>
      </c>
      <c r="BM158" s="210" t="s">
        <v>385</v>
      </c>
    </row>
    <row r="159" spans="1:65" s="2" customFormat="1" ht="6.95" customHeight="1">
      <c r="A159" s="31"/>
      <c r="B159" s="51"/>
      <c r="C159" s="52"/>
      <c r="D159" s="52"/>
      <c r="E159" s="52"/>
      <c r="F159" s="52"/>
      <c r="G159" s="52"/>
      <c r="H159" s="52"/>
      <c r="I159" s="52"/>
      <c r="J159" s="52"/>
      <c r="K159" s="52"/>
      <c r="L159" s="36"/>
      <c r="M159" s="31"/>
      <c r="O159" s="31"/>
      <c r="P159" s="31"/>
      <c r="Q159" s="31"/>
      <c r="R159" s="31"/>
      <c r="S159" s="31"/>
      <c r="T159" s="31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</row>
  </sheetData>
  <sheetProtection algorithmName="SHA-512" hashValue="TSZaoICFWXB1InA7WzQc/Y7OnrQGZPS5Fay52rpUx3uQwmVhCMeBTeiAdQb+5RTgffNDT32+XmseI9iPCUTdDA==" saltValue="NTy/1USDneJmTW2DGc8VOETPuQuDinjqAVZZgVXSuBFRKr+z9soEmyMDqi3bINeYsIOnwfmumCxfw9b8lw92Wg==" spinCount="100000" sheet="1" objects="1" scenarios="1" formatColumns="0" formatRows="0" autoFilter="0"/>
  <autoFilter ref="C130:K158"/>
  <mergeCells count="14">
    <mergeCell ref="D109:F109"/>
    <mergeCell ref="E121:H121"/>
    <mergeCell ref="E123:H123"/>
    <mergeCell ref="L2:V2"/>
    <mergeCell ref="E87:H87"/>
    <mergeCell ref="D105:F105"/>
    <mergeCell ref="D106:F106"/>
    <mergeCell ref="D107:F107"/>
    <mergeCell ref="D108:F108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8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4" t="s">
        <v>92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86</v>
      </c>
    </row>
    <row r="4" spans="1:46" s="1" customFormat="1" ht="24.95" customHeight="1">
      <c r="B4" s="17"/>
      <c r="D4" s="107" t="s">
        <v>126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75" t="str">
        <f>'Rekapitulace stavby'!K6</f>
        <v>Rekonstrukce kina Vesmír</v>
      </c>
      <c r="F7" s="276"/>
      <c r="G7" s="276"/>
      <c r="H7" s="276"/>
      <c r="L7" s="17"/>
    </row>
    <row r="8" spans="1:46" s="2" customFormat="1" ht="12" customHeight="1">
      <c r="A8" s="31"/>
      <c r="B8" s="36"/>
      <c r="C8" s="31"/>
      <c r="D8" s="109" t="s">
        <v>127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7" t="s">
        <v>386</v>
      </c>
      <c r="F9" s="278"/>
      <c r="G9" s="278"/>
      <c r="H9" s="27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23. 7. 2020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26</v>
      </c>
      <c r="F15" s="31"/>
      <c r="G15" s="31"/>
      <c r="H15" s="31"/>
      <c r="I15" s="109" t="s">
        <v>27</v>
      </c>
      <c r="J15" s="110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28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9" t="str">
        <f>'Rekapitulace stavby'!E14</f>
        <v>Vyplň údaj</v>
      </c>
      <c r="F18" s="280"/>
      <c r="G18" s="280"/>
      <c r="H18" s="280"/>
      <c r="I18" s="109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30</v>
      </c>
      <c r="E20" s="31"/>
      <c r="F20" s="31"/>
      <c r="G20" s="31"/>
      <c r="H20" s="31"/>
      <c r="I20" s="109" t="s">
        <v>25</v>
      </c>
      <c r="J20" s="110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">
        <v>31</v>
      </c>
      <c r="F21" s="31"/>
      <c r="G21" s="31"/>
      <c r="H21" s="31"/>
      <c r="I21" s="109" t="s">
        <v>27</v>
      </c>
      <c r="J21" s="110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33</v>
      </c>
      <c r="E23" s="31"/>
      <c r="F23" s="31"/>
      <c r="G23" s="31"/>
      <c r="H23" s="31"/>
      <c r="I23" s="109" t="s">
        <v>25</v>
      </c>
      <c r="J23" s="110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">
        <v>34</v>
      </c>
      <c r="F24" s="31"/>
      <c r="G24" s="31"/>
      <c r="H24" s="31"/>
      <c r="I24" s="109" t="s">
        <v>27</v>
      </c>
      <c r="J24" s="110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35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81" t="s">
        <v>1</v>
      </c>
      <c r="F27" s="281"/>
      <c r="G27" s="281"/>
      <c r="H27" s="28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6"/>
      <c r="C30" s="31"/>
      <c r="D30" s="110" t="s">
        <v>129</v>
      </c>
      <c r="E30" s="31"/>
      <c r="F30" s="31"/>
      <c r="G30" s="31"/>
      <c r="H30" s="31"/>
      <c r="I30" s="31"/>
      <c r="J30" s="116">
        <f>J96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6"/>
      <c r="C31" s="31"/>
      <c r="D31" s="117" t="s">
        <v>130</v>
      </c>
      <c r="E31" s="31"/>
      <c r="F31" s="31"/>
      <c r="G31" s="31"/>
      <c r="H31" s="31"/>
      <c r="I31" s="31"/>
      <c r="J31" s="116">
        <f>J109</f>
        <v>0</v>
      </c>
      <c r="K31" s="3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18" t="s">
        <v>36</v>
      </c>
      <c r="E32" s="31"/>
      <c r="F32" s="31"/>
      <c r="G32" s="31"/>
      <c r="H32" s="31"/>
      <c r="I32" s="31"/>
      <c r="J32" s="119">
        <f>ROUND(J30 + J31,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15"/>
      <c r="E33" s="115"/>
      <c r="F33" s="115"/>
      <c r="G33" s="115"/>
      <c r="H33" s="115"/>
      <c r="I33" s="115"/>
      <c r="J33" s="115"/>
      <c r="K33" s="115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0" t="s">
        <v>38</v>
      </c>
      <c r="G34" s="31"/>
      <c r="H34" s="31"/>
      <c r="I34" s="120" t="s">
        <v>37</v>
      </c>
      <c r="J34" s="120" t="s">
        <v>39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1" t="s">
        <v>40</v>
      </c>
      <c r="E35" s="109" t="s">
        <v>41</v>
      </c>
      <c r="F35" s="122">
        <f>ROUND((SUM(BE109:BE116) + SUM(BE136:BE207)),  2)</f>
        <v>0</v>
      </c>
      <c r="G35" s="31"/>
      <c r="H35" s="31"/>
      <c r="I35" s="123">
        <v>0.21</v>
      </c>
      <c r="J35" s="122">
        <f>ROUND(((SUM(BE109:BE116) + SUM(BE136:BE207))*I35),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09" t="s">
        <v>42</v>
      </c>
      <c r="F36" s="122">
        <f>ROUND((SUM(BF109:BF116) + SUM(BF136:BF207)),  2)</f>
        <v>0</v>
      </c>
      <c r="G36" s="31"/>
      <c r="H36" s="31"/>
      <c r="I36" s="123">
        <v>0.15</v>
      </c>
      <c r="J36" s="122">
        <f>ROUND(((SUM(BF109:BF116) + SUM(BF136:BF207))*I36),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43</v>
      </c>
      <c r="F37" s="122">
        <f>ROUND((SUM(BG109:BG116) + SUM(BG136:BG207)),  2)</f>
        <v>0</v>
      </c>
      <c r="G37" s="31"/>
      <c r="H37" s="31"/>
      <c r="I37" s="123">
        <v>0.21</v>
      </c>
      <c r="J37" s="122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09" t="s">
        <v>44</v>
      </c>
      <c r="F38" s="122">
        <f>ROUND((SUM(BH109:BH116) + SUM(BH136:BH207)),  2)</f>
        <v>0</v>
      </c>
      <c r="G38" s="31"/>
      <c r="H38" s="31"/>
      <c r="I38" s="123">
        <v>0.15</v>
      </c>
      <c r="J38" s="122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09" t="s">
        <v>45</v>
      </c>
      <c r="F39" s="122">
        <f>ROUND((SUM(BI109:BI116) + SUM(BI136:BI207)),  2)</f>
        <v>0</v>
      </c>
      <c r="G39" s="31"/>
      <c r="H39" s="31"/>
      <c r="I39" s="123">
        <v>0</v>
      </c>
      <c r="J39" s="122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4"/>
      <c r="D41" s="125" t="s">
        <v>46</v>
      </c>
      <c r="E41" s="126"/>
      <c r="F41" s="126"/>
      <c r="G41" s="127" t="s">
        <v>47</v>
      </c>
      <c r="H41" s="128" t="s">
        <v>48</v>
      </c>
      <c r="I41" s="126"/>
      <c r="J41" s="129">
        <f>SUM(J32:J39)</f>
        <v>0</v>
      </c>
      <c r="K41" s="130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hidden="1" customHeight="1">
      <c r="A81" s="31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hidden="1" customHeight="1">
      <c r="A82" s="31"/>
      <c r="B82" s="32"/>
      <c r="C82" s="20" t="s">
        <v>131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3"/>
      <c r="D85" s="33"/>
      <c r="E85" s="272" t="str">
        <f>E7</f>
        <v>Rekonstrukce kina Vesmír</v>
      </c>
      <c r="F85" s="273"/>
      <c r="G85" s="273"/>
      <c r="H85" s="27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127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3"/>
      <c r="D87" s="33"/>
      <c r="E87" s="265" t="str">
        <f>E9</f>
        <v>643-01 - bourací práce 1.np</v>
      </c>
      <c r="F87" s="274"/>
      <c r="G87" s="274"/>
      <c r="H87" s="274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hidden="1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23. 7. 2020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7" hidden="1" customHeight="1">
      <c r="A91" s="31"/>
      <c r="B91" s="32"/>
      <c r="C91" s="26" t="s">
        <v>24</v>
      </c>
      <c r="D91" s="33"/>
      <c r="E91" s="33"/>
      <c r="F91" s="24" t="str">
        <f>E15</f>
        <v>Město Trutnov</v>
      </c>
      <c r="G91" s="33"/>
      <c r="H91" s="33"/>
      <c r="I91" s="26" t="s">
        <v>30</v>
      </c>
      <c r="J91" s="29" t="str">
        <f>E21</f>
        <v>ROSA ARCHITEKT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hidden="1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26" t="s">
        <v>33</v>
      </c>
      <c r="J92" s="29" t="str">
        <f>E24</f>
        <v>Martina Škopová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42" t="s">
        <v>132</v>
      </c>
      <c r="D94" s="143"/>
      <c r="E94" s="143"/>
      <c r="F94" s="143"/>
      <c r="G94" s="143"/>
      <c r="H94" s="143"/>
      <c r="I94" s="143"/>
      <c r="J94" s="144" t="s">
        <v>133</v>
      </c>
      <c r="K94" s="14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hidden="1" customHeight="1">
      <c r="A96" s="31"/>
      <c r="B96" s="32"/>
      <c r="C96" s="145" t="s">
        <v>134</v>
      </c>
      <c r="D96" s="33"/>
      <c r="E96" s="33"/>
      <c r="F96" s="33"/>
      <c r="G96" s="33"/>
      <c r="H96" s="33"/>
      <c r="I96" s="33"/>
      <c r="J96" s="81">
        <f>J136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135</v>
      </c>
    </row>
    <row r="97" spans="1:65" s="9" customFormat="1" ht="24.95" hidden="1" customHeight="1">
      <c r="B97" s="146"/>
      <c r="C97" s="147"/>
      <c r="D97" s="148" t="s">
        <v>136</v>
      </c>
      <c r="E97" s="149"/>
      <c r="F97" s="149"/>
      <c r="G97" s="149"/>
      <c r="H97" s="149"/>
      <c r="I97" s="149"/>
      <c r="J97" s="150">
        <f>J137</f>
        <v>0</v>
      </c>
      <c r="K97" s="147"/>
      <c r="L97" s="151"/>
    </row>
    <row r="98" spans="1:65" s="10" customFormat="1" ht="19.899999999999999" hidden="1" customHeight="1">
      <c r="B98" s="152"/>
      <c r="C98" s="153"/>
      <c r="D98" s="154" t="s">
        <v>137</v>
      </c>
      <c r="E98" s="155"/>
      <c r="F98" s="155"/>
      <c r="G98" s="155"/>
      <c r="H98" s="155"/>
      <c r="I98" s="155"/>
      <c r="J98" s="156">
        <f>J138</f>
        <v>0</v>
      </c>
      <c r="K98" s="153"/>
      <c r="L98" s="157"/>
    </row>
    <row r="99" spans="1:65" s="10" customFormat="1" ht="19.899999999999999" hidden="1" customHeight="1">
      <c r="B99" s="152"/>
      <c r="C99" s="153"/>
      <c r="D99" s="154" t="s">
        <v>138</v>
      </c>
      <c r="E99" s="155"/>
      <c r="F99" s="155"/>
      <c r="G99" s="155"/>
      <c r="H99" s="155"/>
      <c r="I99" s="155"/>
      <c r="J99" s="156">
        <f>J166</f>
        <v>0</v>
      </c>
      <c r="K99" s="153"/>
      <c r="L99" s="157"/>
    </row>
    <row r="100" spans="1:65" s="9" customFormat="1" ht="24.95" hidden="1" customHeight="1">
      <c r="B100" s="146"/>
      <c r="C100" s="147"/>
      <c r="D100" s="148" t="s">
        <v>139</v>
      </c>
      <c r="E100" s="149"/>
      <c r="F100" s="149"/>
      <c r="G100" s="149"/>
      <c r="H100" s="149"/>
      <c r="I100" s="149"/>
      <c r="J100" s="150">
        <f>J176</f>
        <v>0</v>
      </c>
      <c r="K100" s="147"/>
      <c r="L100" s="151"/>
    </row>
    <row r="101" spans="1:65" s="10" customFormat="1" ht="19.899999999999999" hidden="1" customHeight="1">
      <c r="B101" s="152"/>
      <c r="C101" s="153"/>
      <c r="D101" s="154" t="s">
        <v>387</v>
      </c>
      <c r="E101" s="155"/>
      <c r="F101" s="155"/>
      <c r="G101" s="155"/>
      <c r="H101" s="155"/>
      <c r="I101" s="155"/>
      <c r="J101" s="156">
        <f>J177</f>
        <v>0</v>
      </c>
      <c r="K101" s="153"/>
      <c r="L101" s="157"/>
    </row>
    <row r="102" spans="1:65" s="10" customFormat="1" ht="19.899999999999999" hidden="1" customHeight="1">
      <c r="B102" s="152"/>
      <c r="C102" s="153"/>
      <c r="D102" s="154" t="s">
        <v>388</v>
      </c>
      <c r="E102" s="155"/>
      <c r="F102" s="155"/>
      <c r="G102" s="155"/>
      <c r="H102" s="155"/>
      <c r="I102" s="155"/>
      <c r="J102" s="156">
        <f>J179</f>
        <v>0</v>
      </c>
      <c r="K102" s="153"/>
      <c r="L102" s="157"/>
    </row>
    <row r="103" spans="1:65" s="10" customFormat="1" ht="19.899999999999999" hidden="1" customHeight="1">
      <c r="B103" s="152"/>
      <c r="C103" s="153"/>
      <c r="D103" s="154" t="s">
        <v>143</v>
      </c>
      <c r="E103" s="155"/>
      <c r="F103" s="155"/>
      <c r="G103" s="155"/>
      <c r="H103" s="155"/>
      <c r="I103" s="155"/>
      <c r="J103" s="156">
        <f>J193</f>
        <v>0</v>
      </c>
      <c r="K103" s="153"/>
      <c r="L103" s="157"/>
    </row>
    <row r="104" spans="1:65" s="10" customFormat="1" ht="19.899999999999999" hidden="1" customHeight="1">
      <c r="B104" s="152"/>
      <c r="C104" s="153"/>
      <c r="D104" s="154" t="s">
        <v>389</v>
      </c>
      <c r="E104" s="155"/>
      <c r="F104" s="155"/>
      <c r="G104" s="155"/>
      <c r="H104" s="155"/>
      <c r="I104" s="155"/>
      <c r="J104" s="156">
        <f>J198</f>
        <v>0</v>
      </c>
      <c r="K104" s="153"/>
      <c r="L104" s="157"/>
    </row>
    <row r="105" spans="1:65" s="10" customFormat="1" ht="19.899999999999999" hidden="1" customHeight="1">
      <c r="B105" s="152"/>
      <c r="C105" s="153"/>
      <c r="D105" s="154" t="s">
        <v>390</v>
      </c>
      <c r="E105" s="155"/>
      <c r="F105" s="155"/>
      <c r="G105" s="155"/>
      <c r="H105" s="155"/>
      <c r="I105" s="155"/>
      <c r="J105" s="156">
        <f>J200</f>
        <v>0</v>
      </c>
      <c r="K105" s="153"/>
      <c r="L105" s="157"/>
    </row>
    <row r="106" spans="1:65" s="10" customFormat="1" ht="19.899999999999999" hidden="1" customHeight="1">
      <c r="B106" s="152"/>
      <c r="C106" s="153"/>
      <c r="D106" s="154" t="s">
        <v>391</v>
      </c>
      <c r="E106" s="155"/>
      <c r="F106" s="155"/>
      <c r="G106" s="155"/>
      <c r="H106" s="155"/>
      <c r="I106" s="155"/>
      <c r="J106" s="156">
        <f>J205</f>
        <v>0</v>
      </c>
      <c r="K106" s="153"/>
      <c r="L106" s="157"/>
    </row>
    <row r="107" spans="1:65" s="2" customFormat="1" ht="21.75" hidden="1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65" s="2" customFormat="1" ht="6.95" hidden="1" customHeight="1">
      <c r="A108" s="31"/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65" s="2" customFormat="1" ht="29.25" hidden="1" customHeight="1">
      <c r="A109" s="31"/>
      <c r="B109" s="32"/>
      <c r="C109" s="145" t="s">
        <v>145</v>
      </c>
      <c r="D109" s="33"/>
      <c r="E109" s="33"/>
      <c r="F109" s="33"/>
      <c r="G109" s="33"/>
      <c r="H109" s="33"/>
      <c r="I109" s="33"/>
      <c r="J109" s="158">
        <f>ROUND(J110 + J111 + J112 + J113 + J114 + J115,2)</f>
        <v>0</v>
      </c>
      <c r="K109" s="33"/>
      <c r="L109" s="48"/>
      <c r="N109" s="159" t="s">
        <v>40</v>
      </c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65" s="2" customFormat="1" ht="18" hidden="1" customHeight="1">
      <c r="A110" s="31"/>
      <c r="B110" s="32"/>
      <c r="C110" s="33"/>
      <c r="D110" s="270" t="s">
        <v>146</v>
      </c>
      <c r="E110" s="271"/>
      <c r="F110" s="271"/>
      <c r="G110" s="33"/>
      <c r="H110" s="33"/>
      <c r="I110" s="33"/>
      <c r="J110" s="161">
        <v>0</v>
      </c>
      <c r="K110" s="33"/>
      <c r="L110" s="162"/>
      <c r="M110" s="163"/>
      <c r="N110" s="164" t="s">
        <v>41</v>
      </c>
      <c r="O110" s="163"/>
      <c r="P110" s="163"/>
      <c r="Q110" s="163"/>
      <c r="R110" s="163"/>
      <c r="S110" s="165"/>
      <c r="T110" s="165"/>
      <c r="U110" s="165"/>
      <c r="V110" s="165"/>
      <c r="W110" s="165"/>
      <c r="X110" s="165"/>
      <c r="Y110" s="165"/>
      <c r="Z110" s="165"/>
      <c r="AA110" s="165"/>
      <c r="AB110" s="165"/>
      <c r="AC110" s="165"/>
      <c r="AD110" s="165"/>
      <c r="AE110" s="165"/>
      <c r="AF110" s="163"/>
      <c r="AG110" s="163"/>
      <c r="AH110" s="163"/>
      <c r="AI110" s="163"/>
      <c r="AJ110" s="163"/>
      <c r="AK110" s="163"/>
      <c r="AL110" s="163"/>
      <c r="AM110" s="163"/>
      <c r="AN110" s="163"/>
      <c r="AO110" s="163"/>
      <c r="AP110" s="163"/>
      <c r="AQ110" s="163"/>
      <c r="AR110" s="163"/>
      <c r="AS110" s="163"/>
      <c r="AT110" s="163"/>
      <c r="AU110" s="163"/>
      <c r="AV110" s="163"/>
      <c r="AW110" s="163"/>
      <c r="AX110" s="163"/>
      <c r="AY110" s="166" t="s">
        <v>124</v>
      </c>
      <c r="AZ110" s="163"/>
      <c r="BA110" s="163"/>
      <c r="BB110" s="163"/>
      <c r="BC110" s="163"/>
      <c r="BD110" s="163"/>
      <c r="BE110" s="167">
        <f t="shared" ref="BE110:BE115" si="0">IF(N110="základní",J110,0)</f>
        <v>0</v>
      </c>
      <c r="BF110" s="167">
        <f t="shared" ref="BF110:BF115" si="1">IF(N110="snížená",J110,0)</f>
        <v>0</v>
      </c>
      <c r="BG110" s="167">
        <f t="shared" ref="BG110:BG115" si="2">IF(N110="zákl. přenesená",J110,0)</f>
        <v>0</v>
      </c>
      <c r="BH110" s="167">
        <f t="shared" ref="BH110:BH115" si="3">IF(N110="sníž. přenesená",J110,0)</f>
        <v>0</v>
      </c>
      <c r="BI110" s="167">
        <f t="shared" ref="BI110:BI115" si="4">IF(N110="nulová",J110,0)</f>
        <v>0</v>
      </c>
      <c r="BJ110" s="166" t="s">
        <v>84</v>
      </c>
      <c r="BK110" s="163"/>
      <c r="BL110" s="163"/>
      <c r="BM110" s="163"/>
    </row>
    <row r="111" spans="1:65" s="2" customFormat="1" ht="18" hidden="1" customHeight="1">
      <c r="A111" s="31"/>
      <c r="B111" s="32"/>
      <c r="C111" s="33"/>
      <c r="D111" s="270" t="s">
        <v>147</v>
      </c>
      <c r="E111" s="271"/>
      <c r="F111" s="271"/>
      <c r="G111" s="33"/>
      <c r="H111" s="33"/>
      <c r="I111" s="33"/>
      <c r="J111" s="161">
        <v>0</v>
      </c>
      <c r="K111" s="33"/>
      <c r="L111" s="162"/>
      <c r="M111" s="163"/>
      <c r="N111" s="164" t="s">
        <v>41</v>
      </c>
      <c r="O111" s="163"/>
      <c r="P111" s="163"/>
      <c r="Q111" s="163"/>
      <c r="R111" s="163"/>
      <c r="S111" s="165"/>
      <c r="T111" s="165"/>
      <c r="U111" s="165"/>
      <c r="V111" s="165"/>
      <c r="W111" s="165"/>
      <c r="X111" s="165"/>
      <c r="Y111" s="165"/>
      <c r="Z111" s="165"/>
      <c r="AA111" s="165"/>
      <c r="AB111" s="165"/>
      <c r="AC111" s="165"/>
      <c r="AD111" s="165"/>
      <c r="AE111" s="165"/>
      <c r="AF111" s="163"/>
      <c r="AG111" s="163"/>
      <c r="AH111" s="163"/>
      <c r="AI111" s="163"/>
      <c r="AJ111" s="163"/>
      <c r="AK111" s="163"/>
      <c r="AL111" s="163"/>
      <c r="AM111" s="163"/>
      <c r="AN111" s="163"/>
      <c r="AO111" s="163"/>
      <c r="AP111" s="163"/>
      <c r="AQ111" s="163"/>
      <c r="AR111" s="163"/>
      <c r="AS111" s="163"/>
      <c r="AT111" s="163"/>
      <c r="AU111" s="163"/>
      <c r="AV111" s="163"/>
      <c r="AW111" s="163"/>
      <c r="AX111" s="163"/>
      <c r="AY111" s="166" t="s">
        <v>124</v>
      </c>
      <c r="AZ111" s="163"/>
      <c r="BA111" s="163"/>
      <c r="BB111" s="163"/>
      <c r="BC111" s="163"/>
      <c r="BD111" s="163"/>
      <c r="BE111" s="167">
        <f t="shared" si="0"/>
        <v>0</v>
      </c>
      <c r="BF111" s="167">
        <f t="shared" si="1"/>
        <v>0</v>
      </c>
      <c r="BG111" s="167">
        <f t="shared" si="2"/>
        <v>0</v>
      </c>
      <c r="BH111" s="167">
        <f t="shared" si="3"/>
        <v>0</v>
      </c>
      <c r="BI111" s="167">
        <f t="shared" si="4"/>
        <v>0</v>
      </c>
      <c r="BJ111" s="166" t="s">
        <v>84</v>
      </c>
      <c r="BK111" s="163"/>
      <c r="BL111" s="163"/>
      <c r="BM111" s="163"/>
    </row>
    <row r="112" spans="1:65" s="2" customFormat="1" ht="18" hidden="1" customHeight="1">
      <c r="A112" s="31"/>
      <c r="B112" s="32"/>
      <c r="C112" s="33"/>
      <c r="D112" s="270" t="s">
        <v>148</v>
      </c>
      <c r="E112" s="271"/>
      <c r="F112" s="271"/>
      <c r="G112" s="33"/>
      <c r="H112" s="33"/>
      <c r="I112" s="33"/>
      <c r="J112" s="161">
        <v>0</v>
      </c>
      <c r="K112" s="33"/>
      <c r="L112" s="162"/>
      <c r="M112" s="163"/>
      <c r="N112" s="164" t="s">
        <v>41</v>
      </c>
      <c r="O112" s="163"/>
      <c r="P112" s="163"/>
      <c r="Q112" s="163"/>
      <c r="R112" s="163"/>
      <c r="S112" s="165"/>
      <c r="T112" s="165"/>
      <c r="U112" s="165"/>
      <c r="V112" s="165"/>
      <c r="W112" s="165"/>
      <c r="X112" s="165"/>
      <c r="Y112" s="165"/>
      <c r="Z112" s="165"/>
      <c r="AA112" s="165"/>
      <c r="AB112" s="165"/>
      <c r="AC112" s="165"/>
      <c r="AD112" s="165"/>
      <c r="AE112" s="165"/>
      <c r="AF112" s="163"/>
      <c r="AG112" s="163"/>
      <c r="AH112" s="163"/>
      <c r="AI112" s="163"/>
      <c r="AJ112" s="163"/>
      <c r="AK112" s="163"/>
      <c r="AL112" s="163"/>
      <c r="AM112" s="163"/>
      <c r="AN112" s="163"/>
      <c r="AO112" s="163"/>
      <c r="AP112" s="163"/>
      <c r="AQ112" s="163"/>
      <c r="AR112" s="163"/>
      <c r="AS112" s="163"/>
      <c r="AT112" s="163"/>
      <c r="AU112" s="163"/>
      <c r="AV112" s="163"/>
      <c r="AW112" s="163"/>
      <c r="AX112" s="163"/>
      <c r="AY112" s="166" t="s">
        <v>124</v>
      </c>
      <c r="AZ112" s="163"/>
      <c r="BA112" s="163"/>
      <c r="BB112" s="163"/>
      <c r="BC112" s="163"/>
      <c r="BD112" s="163"/>
      <c r="BE112" s="167">
        <f t="shared" si="0"/>
        <v>0</v>
      </c>
      <c r="BF112" s="167">
        <f t="shared" si="1"/>
        <v>0</v>
      </c>
      <c r="BG112" s="167">
        <f t="shared" si="2"/>
        <v>0</v>
      </c>
      <c r="BH112" s="167">
        <f t="shared" si="3"/>
        <v>0</v>
      </c>
      <c r="BI112" s="167">
        <f t="shared" si="4"/>
        <v>0</v>
      </c>
      <c r="BJ112" s="166" t="s">
        <v>84</v>
      </c>
      <c r="BK112" s="163"/>
      <c r="BL112" s="163"/>
      <c r="BM112" s="163"/>
    </row>
    <row r="113" spans="1:65" s="2" customFormat="1" ht="18" hidden="1" customHeight="1">
      <c r="A113" s="31"/>
      <c r="B113" s="32"/>
      <c r="C113" s="33"/>
      <c r="D113" s="270" t="s">
        <v>149</v>
      </c>
      <c r="E113" s="271"/>
      <c r="F113" s="271"/>
      <c r="G113" s="33"/>
      <c r="H113" s="33"/>
      <c r="I113" s="33"/>
      <c r="J113" s="161">
        <v>0</v>
      </c>
      <c r="K113" s="33"/>
      <c r="L113" s="162"/>
      <c r="M113" s="163"/>
      <c r="N113" s="164" t="s">
        <v>41</v>
      </c>
      <c r="O113" s="163"/>
      <c r="P113" s="163"/>
      <c r="Q113" s="163"/>
      <c r="R113" s="163"/>
      <c r="S113" s="165"/>
      <c r="T113" s="165"/>
      <c r="U113" s="165"/>
      <c r="V113" s="165"/>
      <c r="W113" s="165"/>
      <c r="X113" s="165"/>
      <c r="Y113" s="165"/>
      <c r="Z113" s="165"/>
      <c r="AA113" s="165"/>
      <c r="AB113" s="165"/>
      <c r="AC113" s="165"/>
      <c r="AD113" s="165"/>
      <c r="AE113" s="165"/>
      <c r="AF113" s="163"/>
      <c r="AG113" s="163"/>
      <c r="AH113" s="163"/>
      <c r="AI113" s="163"/>
      <c r="AJ113" s="163"/>
      <c r="AK113" s="163"/>
      <c r="AL113" s="163"/>
      <c r="AM113" s="163"/>
      <c r="AN113" s="163"/>
      <c r="AO113" s="163"/>
      <c r="AP113" s="163"/>
      <c r="AQ113" s="163"/>
      <c r="AR113" s="163"/>
      <c r="AS113" s="163"/>
      <c r="AT113" s="163"/>
      <c r="AU113" s="163"/>
      <c r="AV113" s="163"/>
      <c r="AW113" s="163"/>
      <c r="AX113" s="163"/>
      <c r="AY113" s="166" t="s">
        <v>124</v>
      </c>
      <c r="AZ113" s="163"/>
      <c r="BA113" s="163"/>
      <c r="BB113" s="163"/>
      <c r="BC113" s="163"/>
      <c r="BD113" s="163"/>
      <c r="BE113" s="167">
        <f t="shared" si="0"/>
        <v>0</v>
      </c>
      <c r="BF113" s="167">
        <f t="shared" si="1"/>
        <v>0</v>
      </c>
      <c r="BG113" s="167">
        <f t="shared" si="2"/>
        <v>0</v>
      </c>
      <c r="BH113" s="167">
        <f t="shared" si="3"/>
        <v>0</v>
      </c>
      <c r="BI113" s="167">
        <f t="shared" si="4"/>
        <v>0</v>
      </c>
      <c r="BJ113" s="166" t="s">
        <v>84</v>
      </c>
      <c r="BK113" s="163"/>
      <c r="BL113" s="163"/>
      <c r="BM113" s="163"/>
    </row>
    <row r="114" spans="1:65" s="2" customFormat="1" ht="18" hidden="1" customHeight="1">
      <c r="A114" s="31"/>
      <c r="B114" s="32"/>
      <c r="C114" s="33"/>
      <c r="D114" s="270" t="s">
        <v>150</v>
      </c>
      <c r="E114" s="271"/>
      <c r="F114" s="271"/>
      <c r="G114" s="33"/>
      <c r="H114" s="33"/>
      <c r="I114" s="33"/>
      <c r="J114" s="161">
        <v>0</v>
      </c>
      <c r="K114" s="33"/>
      <c r="L114" s="162"/>
      <c r="M114" s="163"/>
      <c r="N114" s="164" t="s">
        <v>41</v>
      </c>
      <c r="O114" s="163"/>
      <c r="P114" s="163"/>
      <c r="Q114" s="163"/>
      <c r="R114" s="163"/>
      <c r="S114" s="165"/>
      <c r="T114" s="165"/>
      <c r="U114" s="165"/>
      <c r="V114" s="165"/>
      <c r="W114" s="165"/>
      <c r="X114" s="165"/>
      <c r="Y114" s="165"/>
      <c r="Z114" s="165"/>
      <c r="AA114" s="165"/>
      <c r="AB114" s="165"/>
      <c r="AC114" s="165"/>
      <c r="AD114" s="165"/>
      <c r="AE114" s="165"/>
      <c r="AF114" s="163"/>
      <c r="AG114" s="163"/>
      <c r="AH114" s="163"/>
      <c r="AI114" s="163"/>
      <c r="AJ114" s="163"/>
      <c r="AK114" s="163"/>
      <c r="AL114" s="163"/>
      <c r="AM114" s="163"/>
      <c r="AN114" s="163"/>
      <c r="AO114" s="163"/>
      <c r="AP114" s="163"/>
      <c r="AQ114" s="163"/>
      <c r="AR114" s="163"/>
      <c r="AS114" s="163"/>
      <c r="AT114" s="163"/>
      <c r="AU114" s="163"/>
      <c r="AV114" s="163"/>
      <c r="AW114" s="163"/>
      <c r="AX114" s="163"/>
      <c r="AY114" s="166" t="s">
        <v>124</v>
      </c>
      <c r="AZ114" s="163"/>
      <c r="BA114" s="163"/>
      <c r="BB114" s="163"/>
      <c r="BC114" s="163"/>
      <c r="BD114" s="163"/>
      <c r="BE114" s="167">
        <f t="shared" si="0"/>
        <v>0</v>
      </c>
      <c r="BF114" s="167">
        <f t="shared" si="1"/>
        <v>0</v>
      </c>
      <c r="BG114" s="167">
        <f t="shared" si="2"/>
        <v>0</v>
      </c>
      <c r="BH114" s="167">
        <f t="shared" si="3"/>
        <v>0</v>
      </c>
      <c r="BI114" s="167">
        <f t="shared" si="4"/>
        <v>0</v>
      </c>
      <c r="BJ114" s="166" t="s">
        <v>84</v>
      </c>
      <c r="BK114" s="163"/>
      <c r="BL114" s="163"/>
      <c r="BM114" s="163"/>
    </row>
    <row r="115" spans="1:65" s="2" customFormat="1" ht="18" hidden="1" customHeight="1">
      <c r="A115" s="31"/>
      <c r="B115" s="32"/>
      <c r="C115" s="33"/>
      <c r="D115" s="160" t="s">
        <v>151</v>
      </c>
      <c r="E115" s="33"/>
      <c r="F115" s="33"/>
      <c r="G115" s="33"/>
      <c r="H115" s="33"/>
      <c r="I115" s="33"/>
      <c r="J115" s="161">
        <f>ROUND(J30*T115,2)</f>
        <v>0</v>
      </c>
      <c r="K115" s="33"/>
      <c r="L115" s="162"/>
      <c r="M115" s="163"/>
      <c r="N115" s="164" t="s">
        <v>41</v>
      </c>
      <c r="O115" s="163"/>
      <c r="P115" s="163"/>
      <c r="Q115" s="163"/>
      <c r="R115" s="163"/>
      <c r="S115" s="165"/>
      <c r="T115" s="165"/>
      <c r="U115" s="165"/>
      <c r="V115" s="165"/>
      <c r="W115" s="165"/>
      <c r="X115" s="165"/>
      <c r="Y115" s="165"/>
      <c r="Z115" s="165"/>
      <c r="AA115" s="165"/>
      <c r="AB115" s="165"/>
      <c r="AC115" s="165"/>
      <c r="AD115" s="165"/>
      <c r="AE115" s="165"/>
      <c r="AF115" s="163"/>
      <c r="AG115" s="163"/>
      <c r="AH115" s="163"/>
      <c r="AI115" s="163"/>
      <c r="AJ115" s="163"/>
      <c r="AK115" s="163"/>
      <c r="AL115" s="163"/>
      <c r="AM115" s="163"/>
      <c r="AN115" s="163"/>
      <c r="AO115" s="163"/>
      <c r="AP115" s="163"/>
      <c r="AQ115" s="163"/>
      <c r="AR115" s="163"/>
      <c r="AS115" s="163"/>
      <c r="AT115" s="163"/>
      <c r="AU115" s="163"/>
      <c r="AV115" s="163"/>
      <c r="AW115" s="163"/>
      <c r="AX115" s="163"/>
      <c r="AY115" s="166" t="s">
        <v>152</v>
      </c>
      <c r="AZ115" s="163"/>
      <c r="BA115" s="163"/>
      <c r="BB115" s="163"/>
      <c r="BC115" s="163"/>
      <c r="BD115" s="163"/>
      <c r="BE115" s="167">
        <f t="shared" si="0"/>
        <v>0</v>
      </c>
      <c r="BF115" s="167">
        <f t="shared" si="1"/>
        <v>0</v>
      </c>
      <c r="BG115" s="167">
        <f t="shared" si="2"/>
        <v>0</v>
      </c>
      <c r="BH115" s="167">
        <f t="shared" si="3"/>
        <v>0</v>
      </c>
      <c r="BI115" s="167">
        <f t="shared" si="4"/>
        <v>0</v>
      </c>
      <c r="BJ115" s="166" t="s">
        <v>84</v>
      </c>
      <c r="BK115" s="163"/>
      <c r="BL115" s="163"/>
      <c r="BM115" s="163"/>
    </row>
    <row r="116" spans="1:65" s="2" customFormat="1" hidden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29.25" hidden="1" customHeight="1">
      <c r="A117" s="31"/>
      <c r="B117" s="32"/>
      <c r="C117" s="168" t="s">
        <v>153</v>
      </c>
      <c r="D117" s="143"/>
      <c r="E117" s="143"/>
      <c r="F117" s="143"/>
      <c r="G117" s="143"/>
      <c r="H117" s="143"/>
      <c r="I117" s="143"/>
      <c r="J117" s="169">
        <f>ROUND(J96+J109,2)</f>
        <v>0</v>
      </c>
      <c r="K117" s="14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hidden="1" customHeight="1">
      <c r="A118" s="31"/>
      <c r="B118" s="51"/>
      <c r="C118" s="52"/>
      <c r="D118" s="52"/>
      <c r="E118" s="52"/>
      <c r="F118" s="52"/>
      <c r="G118" s="52"/>
      <c r="H118" s="52"/>
      <c r="I118" s="52"/>
      <c r="J118" s="52"/>
      <c r="K118" s="52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hidden="1"/>
    <row r="120" spans="1:65" hidden="1"/>
    <row r="121" spans="1:65" hidden="1"/>
    <row r="122" spans="1:65" s="2" customFormat="1" ht="6.95" customHeight="1">
      <c r="A122" s="31"/>
      <c r="B122" s="53"/>
      <c r="C122" s="54"/>
      <c r="D122" s="54"/>
      <c r="E122" s="54"/>
      <c r="F122" s="54"/>
      <c r="G122" s="54"/>
      <c r="H122" s="54"/>
      <c r="I122" s="54"/>
      <c r="J122" s="54"/>
      <c r="K122" s="54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2" customFormat="1" ht="24.95" customHeight="1">
      <c r="A123" s="31"/>
      <c r="B123" s="32"/>
      <c r="C123" s="20" t="s">
        <v>154</v>
      </c>
      <c r="D123" s="33"/>
      <c r="E123" s="33"/>
      <c r="F123" s="33"/>
      <c r="G123" s="33"/>
      <c r="H123" s="33"/>
      <c r="I123" s="33"/>
      <c r="J123" s="33"/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5" s="2" customFormat="1" ht="6.95" customHeight="1">
      <c r="A124" s="31"/>
      <c r="B124" s="32"/>
      <c r="C124" s="33"/>
      <c r="D124" s="33"/>
      <c r="E124" s="33"/>
      <c r="F124" s="33"/>
      <c r="G124" s="33"/>
      <c r="H124" s="33"/>
      <c r="I124" s="33"/>
      <c r="J124" s="33"/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5" s="2" customFormat="1" ht="12" customHeight="1">
      <c r="A125" s="31"/>
      <c r="B125" s="32"/>
      <c r="C125" s="26" t="s">
        <v>16</v>
      </c>
      <c r="D125" s="33"/>
      <c r="E125" s="33"/>
      <c r="F125" s="33"/>
      <c r="G125" s="33"/>
      <c r="H125" s="33"/>
      <c r="I125" s="33"/>
      <c r="J125" s="33"/>
      <c r="K125" s="33"/>
      <c r="L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65" s="2" customFormat="1" ht="16.5" customHeight="1">
      <c r="A126" s="31"/>
      <c r="B126" s="32"/>
      <c r="C126" s="33"/>
      <c r="D126" s="33"/>
      <c r="E126" s="272" t="str">
        <f>E7</f>
        <v>Rekonstrukce kina Vesmír</v>
      </c>
      <c r="F126" s="273"/>
      <c r="G126" s="273"/>
      <c r="H126" s="273"/>
      <c r="I126" s="33"/>
      <c r="J126" s="33"/>
      <c r="K126" s="33"/>
      <c r="L126" s="48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65" s="2" customFormat="1" ht="12" customHeight="1">
      <c r="A127" s="31"/>
      <c r="B127" s="32"/>
      <c r="C127" s="26" t="s">
        <v>127</v>
      </c>
      <c r="D127" s="33"/>
      <c r="E127" s="33"/>
      <c r="F127" s="33"/>
      <c r="G127" s="33"/>
      <c r="H127" s="33"/>
      <c r="I127" s="33"/>
      <c r="J127" s="33"/>
      <c r="K127" s="33"/>
      <c r="L127" s="48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65" s="2" customFormat="1" ht="16.5" customHeight="1">
      <c r="A128" s="31"/>
      <c r="B128" s="32"/>
      <c r="C128" s="33"/>
      <c r="D128" s="33"/>
      <c r="E128" s="265" t="str">
        <f>E9</f>
        <v>643-01 - bourací práce 1.np</v>
      </c>
      <c r="F128" s="274"/>
      <c r="G128" s="274"/>
      <c r="H128" s="274"/>
      <c r="I128" s="33"/>
      <c r="J128" s="33"/>
      <c r="K128" s="33"/>
      <c r="L128" s="48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6.95" customHeight="1">
      <c r="A129" s="31"/>
      <c r="B129" s="32"/>
      <c r="C129" s="33"/>
      <c r="D129" s="33"/>
      <c r="E129" s="33"/>
      <c r="F129" s="33"/>
      <c r="G129" s="33"/>
      <c r="H129" s="33"/>
      <c r="I129" s="33"/>
      <c r="J129" s="33"/>
      <c r="K129" s="33"/>
      <c r="L129" s="48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2" customFormat="1" ht="12" customHeight="1">
      <c r="A130" s="31"/>
      <c r="B130" s="32"/>
      <c r="C130" s="26" t="s">
        <v>20</v>
      </c>
      <c r="D130" s="33"/>
      <c r="E130" s="33"/>
      <c r="F130" s="24" t="str">
        <f>F12</f>
        <v xml:space="preserve"> </v>
      </c>
      <c r="G130" s="33"/>
      <c r="H130" s="33"/>
      <c r="I130" s="26" t="s">
        <v>22</v>
      </c>
      <c r="J130" s="63" t="str">
        <f>IF(J12="","",J12)</f>
        <v>23. 7. 2020</v>
      </c>
      <c r="K130" s="33"/>
      <c r="L130" s="48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5" s="2" customFormat="1" ht="6.95" customHeight="1">
      <c r="A131" s="31"/>
      <c r="B131" s="32"/>
      <c r="C131" s="33"/>
      <c r="D131" s="33"/>
      <c r="E131" s="33"/>
      <c r="F131" s="33"/>
      <c r="G131" s="33"/>
      <c r="H131" s="33"/>
      <c r="I131" s="33"/>
      <c r="J131" s="33"/>
      <c r="K131" s="33"/>
      <c r="L131" s="48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65" s="2" customFormat="1" ht="25.7" customHeight="1">
      <c r="A132" s="31"/>
      <c r="B132" s="32"/>
      <c r="C132" s="26" t="s">
        <v>24</v>
      </c>
      <c r="D132" s="33"/>
      <c r="E132" s="33"/>
      <c r="F132" s="24" t="str">
        <f>E15</f>
        <v>Město Trutnov</v>
      </c>
      <c r="G132" s="33"/>
      <c r="H132" s="33"/>
      <c r="I132" s="26" t="s">
        <v>30</v>
      </c>
      <c r="J132" s="29" t="str">
        <f>E21</f>
        <v>ROSA ARCHITEKT s.r.o.</v>
      </c>
      <c r="K132" s="33"/>
      <c r="L132" s="48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3" spans="1:65" s="2" customFormat="1" ht="15.2" customHeight="1">
      <c r="A133" s="31"/>
      <c r="B133" s="32"/>
      <c r="C133" s="26" t="s">
        <v>28</v>
      </c>
      <c r="D133" s="33"/>
      <c r="E133" s="33"/>
      <c r="F133" s="24" t="str">
        <f>IF(E18="","",E18)</f>
        <v>Vyplň údaj</v>
      </c>
      <c r="G133" s="33"/>
      <c r="H133" s="33"/>
      <c r="I133" s="26" t="s">
        <v>33</v>
      </c>
      <c r="J133" s="29" t="str">
        <f>E24</f>
        <v>Martina Škopová</v>
      </c>
      <c r="K133" s="33"/>
      <c r="L133" s="48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  <row r="134" spans="1:65" s="2" customFormat="1" ht="10.35" customHeight="1">
      <c r="A134" s="31"/>
      <c r="B134" s="32"/>
      <c r="C134" s="33"/>
      <c r="D134" s="33"/>
      <c r="E134" s="33"/>
      <c r="F134" s="33"/>
      <c r="G134" s="33"/>
      <c r="H134" s="33"/>
      <c r="I134" s="33"/>
      <c r="J134" s="33"/>
      <c r="K134" s="33"/>
      <c r="L134" s="48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  <row r="135" spans="1:65" s="11" customFormat="1" ht="29.25" customHeight="1">
      <c r="A135" s="170"/>
      <c r="B135" s="171"/>
      <c r="C135" s="172" t="s">
        <v>155</v>
      </c>
      <c r="D135" s="173" t="s">
        <v>61</v>
      </c>
      <c r="E135" s="173" t="s">
        <v>57</v>
      </c>
      <c r="F135" s="173" t="s">
        <v>58</v>
      </c>
      <c r="G135" s="173" t="s">
        <v>156</v>
      </c>
      <c r="H135" s="173" t="s">
        <v>157</v>
      </c>
      <c r="I135" s="173" t="s">
        <v>158</v>
      </c>
      <c r="J135" s="174" t="s">
        <v>133</v>
      </c>
      <c r="K135" s="175" t="s">
        <v>159</v>
      </c>
      <c r="L135" s="176"/>
      <c r="M135" s="72" t="s">
        <v>1</v>
      </c>
      <c r="N135" s="73" t="s">
        <v>40</v>
      </c>
      <c r="O135" s="73" t="s">
        <v>160</v>
      </c>
      <c r="P135" s="73" t="s">
        <v>161</v>
      </c>
      <c r="Q135" s="73" t="s">
        <v>162</v>
      </c>
      <c r="R135" s="73" t="s">
        <v>163</v>
      </c>
      <c r="S135" s="73" t="s">
        <v>164</v>
      </c>
      <c r="T135" s="74" t="s">
        <v>165</v>
      </c>
      <c r="U135" s="170"/>
      <c r="V135" s="170"/>
      <c r="W135" s="170"/>
      <c r="X135" s="170"/>
      <c r="Y135" s="170"/>
      <c r="Z135" s="170"/>
      <c r="AA135" s="170"/>
      <c r="AB135" s="170"/>
      <c r="AC135" s="170"/>
      <c r="AD135" s="170"/>
      <c r="AE135" s="170"/>
    </row>
    <row r="136" spans="1:65" s="2" customFormat="1" ht="22.9" customHeight="1">
      <c r="A136" s="31"/>
      <c r="B136" s="32"/>
      <c r="C136" s="79" t="s">
        <v>166</v>
      </c>
      <c r="D136" s="33"/>
      <c r="E136" s="33"/>
      <c r="F136" s="33"/>
      <c r="G136" s="33"/>
      <c r="H136" s="33"/>
      <c r="I136" s="33"/>
      <c r="J136" s="177">
        <f>BK136</f>
        <v>0</v>
      </c>
      <c r="K136" s="33"/>
      <c r="L136" s="36"/>
      <c r="M136" s="75"/>
      <c r="N136" s="178"/>
      <c r="O136" s="76"/>
      <c r="P136" s="179">
        <f>P137+P176</f>
        <v>0</v>
      </c>
      <c r="Q136" s="76"/>
      <c r="R136" s="179">
        <f>R137+R176</f>
        <v>0.25113811000000003</v>
      </c>
      <c r="S136" s="76"/>
      <c r="T136" s="180">
        <f>T137+T176</f>
        <v>715.15218865000008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4" t="s">
        <v>75</v>
      </c>
      <c r="AU136" s="14" t="s">
        <v>135</v>
      </c>
      <c r="BK136" s="181">
        <f>BK137+BK176</f>
        <v>0</v>
      </c>
    </row>
    <row r="137" spans="1:65" s="12" customFormat="1" ht="25.9" customHeight="1">
      <c r="B137" s="182"/>
      <c r="C137" s="183"/>
      <c r="D137" s="184" t="s">
        <v>75</v>
      </c>
      <c r="E137" s="185" t="s">
        <v>167</v>
      </c>
      <c r="F137" s="185" t="s">
        <v>168</v>
      </c>
      <c r="G137" s="183"/>
      <c r="H137" s="183"/>
      <c r="I137" s="186"/>
      <c r="J137" s="187">
        <f>BK137</f>
        <v>0</v>
      </c>
      <c r="K137" s="183"/>
      <c r="L137" s="188"/>
      <c r="M137" s="189"/>
      <c r="N137" s="190"/>
      <c r="O137" s="190"/>
      <c r="P137" s="191">
        <f>P138+P166</f>
        <v>0</v>
      </c>
      <c r="Q137" s="190"/>
      <c r="R137" s="191">
        <f>R138+R166</f>
        <v>0.25113811000000003</v>
      </c>
      <c r="S137" s="190"/>
      <c r="T137" s="192">
        <f>T138+T166</f>
        <v>628.12570400000004</v>
      </c>
      <c r="AR137" s="193" t="s">
        <v>84</v>
      </c>
      <c r="AT137" s="194" t="s">
        <v>75</v>
      </c>
      <c r="AU137" s="194" t="s">
        <v>76</v>
      </c>
      <c r="AY137" s="193" t="s">
        <v>169</v>
      </c>
      <c r="BK137" s="195">
        <f>BK138+BK166</f>
        <v>0</v>
      </c>
    </row>
    <row r="138" spans="1:65" s="12" customFormat="1" ht="22.9" customHeight="1">
      <c r="B138" s="182"/>
      <c r="C138" s="183"/>
      <c r="D138" s="184" t="s">
        <v>75</v>
      </c>
      <c r="E138" s="196" t="s">
        <v>170</v>
      </c>
      <c r="F138" s="196" t="s">
        <v>171</v>
      </c>
      <c r="G138" s="183"/>
      <c r="H138" s="183"/>
      <c r="I138" s="186"/>
      <c r="J138" s="197">
        <f>BK138</f>
        <v>0</v>
      </c>
      <c r="K138" s="183"/>
      <c r="L138" s="188"/>
      <c r="M138" s="189"/>
      <c r="N138" s="190"/>
      <c r="O138" s="190"/>
      <c r="P138" s="191">
        <f>SUM(P139:P165)</f>
        <v>0</v>
      </c>
      <c r="Q138" s="190"/>
      <c r="R138" s="191">
        <f>SUM(R139:R165)</f>
        <v>0.25113811000000003</v>
      </c>
      <c r="S138" s="190"/>
      <c r="T138" s="192">
        <f>SUM(T139:T165)</f>
        <v>628.12570400000004</v>
      </c>
      <c r="AR138" s="193" t="s">
        <v>84</v>
      </c>
      <c r="AT138" s="194" t="s">
        <v>75</v>
      </c>
      <c r="AU138" s="194" t="s">
        <v>84</v>
      </c>
      <c r="AY138" s="193" t="s">
        <v>169</v>
      </c>
      <c r="BK138" s="195">
        <f>SUM(BK139:BK165)</f>
        <v>0</v>
      </c>
    </row>
    <row r="139" spans="1:65" s="2" customFormat="1" ht="33" customHeight="1">
      <c r="A139" s="31"/>
      <c r="B139" s="32"/>
      <c r="C139" s="198" t="s">
        <v>392</v>
      </c>
      <c r="D139" s="198" t="s">
        <v>173</v>
      </c>
      <c r="E139" s="199" t="s">
        <v>393</v>
      </c>
      <c r="F139" s="200" t="s">
        <v>394</v>
      </c>
      <c r="G139" s="201" t="s">
        <v>176</v>
      </c>
      <c r="H139" s="202">
        <v>91.8</v>
      </c>
      <c r="I139" s="203"/>
      <c r="J139" s="204">
        <f t="shared" ref="J139:J165" si="5">ROUND(I139*H139,2)</f>
        <v>0</v>
      </c>
      <c r="K139" s="205"/>
      <c r="L139" s="36"/>
      <c r="M139" s="206" t="s">
        <v>1</v>
      </c>
      <c r="N139" s="207" t="s">
        <v>41</v>
      </c>
      <c r="O139" s="68"/>
      <c r="P139" s="208">
        <f t="shared" ref="P139:P165" si="6">O139*H139</f>
        <v>0</v>
      </c>
      <c r="Q139" s="208">
        <v>0</v>
      </c>
      <c r="R139" s="208">
        <f t="shared" ref="R139:R165" si="7">Q139*H139</f>
        <v>0</v>
      </c>
      <c r="S139" s="208">
        <v>0</v>
      </c>
      <c r="T139" s="209">
        <f t="shared" ref="T139:T165" si="8"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10" t="s">
        <v>177</v>
      </c>
      <c r="AT139" s="210" t="s">
        <v>173</v>
      </c>
      <c r="AU139" s="210" t="s">
        <v>86</v>
      </c>
      <c r="AY139" s="14" t="s">
        <v>169</v>
      </c>
      <c r="BE139" s="211">
        <f t="shared" ref="BE139:BE165" si="9">IF(N139="základní",J139,0)</f>
        <v>0</v>
      </c>
      <c r="BF139" s="211">
        <f t="shared" ref="BF139:BF165" si="10">IF(N139="snížená",J139,0)</f>
        <v>0</v>
      </c>
      <c r="BG139" s="211">
        <f t="shared" ref="BG139:BG165" si="11">IF(N139="zákl. přenesená",J139,0)</f>
        <v>0</v>
      </c>
      <c r="BH139" s="211">
        <f t="shared" ref="BH139:BH165" si="12">IF(N139="sníž. přenesená",J139,0)</f>
        <v>0</v>
      </c>
      <c r="BI139" s="211">
        <f t="shared" ref="BI139:BI165" si="13">IF(N139="nulová",J139,0)</f>
        <v>0</v>
      </c>
      <c r="BJ139" s="14" t="s">
        <v>84</v>
      </c>
      <c r="BK139" s="211">
        <f t="shared" ref="BK139:BK165" si="14">ROUND(I139*H139,2)</f>
        <v>0</v>
      </c>
      <c r="BL139" s="14" t="s">
        <v>177</v>
      </c>
      <c r="BM139" s="210" t="s">
        <v>395</v>
      </c>
    </row>
    <row r="140" spans="1:65" s="2" customFormat="1" ht="33" customHeight="1">
      <c r="A140" s="31"/>
      <c r="B140" s="32"/>
      <c r="C140" s="198" t="s">
        <v>396</v>
      </c>
      <c r="D140" s="198" t="s">
        <v>173</v>
      </c>
      <c r="E140" s="199" t="s">
        <v>397</v>
      </c>
      <c r="F140" s="200" t="s">
        <v>398</v>
      </c>
      <c r="G140" s="201" t="s">
        <v>176</v>
      </c>
      <c r="H140" s="202">
        <v>459</v>
      </c>
      <c r="I140" s="203"/>
      <c r="J140" s="204">
        <f t="shared" si="5"/>
        <v>0</v>
      </c>
      <c r="K140" s="205"/>
      <c r="L140" s="36"/>
      <c r="M140" s="206" t="s">
        <v>1</v>
      </c>
      <c r="N140" s="207" t="s">
        <v>41</v>
      </c>
      <c r="O140" s="68"/>
      <c r="P140" s="208">
        <f t="shared" si="6"/>
        <v>0</v>
      </c>
      <c r="Q140" s="208">
        <v>0</v>
      </c>
      <c r="R140" s="208">
        <f t="shared" si="7"/>
        <v>0</v>
      </c>
      <c r="S140" s="208">
        <v>0</v>
      </c>
      <c r="T140" s="209">
        <f t="shared" si="8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10" t="s">
        <v>177</v>
      </c>
      <c r="AT140" s="210" t="s">
        <v>173</v>
      </c>
      <c r="AU140" s="210" t="s">
        <v>86</v>
      </c>
      <c r="AY140" s="14" t="s">
        <v>169</v>
      </c>
      <c r="BE140" s="211">
        <f t="shared" si="9"/>
        <v>0</v>
      </c>
      <c r="BF140" s="211">
        <f t="shared" si="10"/>
        <v>0</v>
      </c>
      <c r="BG140" s="211">
        <f t="shared" si="11"/>
        <v>0</v>
      </c>
      <c r="BH140" s="211">
        <f t="shared" si="12"/>
        <v>0</v>
      </c>
      <c r="BI140" s="211">
        <f t="shared" si="13"/>
        <v>0</v>
      </c>
      <c r="BJ140" s="14" t="s">
        <v>84</v>
      </c>
      <c r="BK140" s="211">
        <f t="shared" si="14"/>
        <v>0</v>
      </c>
      <c r="BL140" s="14" t="s">
        <v>177</v>
      </c>
      <c r="BM140" s="210" t="s">
        <v>399</v>
      </c>
    </row>
    <row r="141" spans="1:65" s="2" customFormat="1" ht="33" customHeight="1">
      <c r="A141" s="31"/>
      <c r="B141" s="32"/>
      <c r="C141" s="198" t="s">
        <v>400</v>
      </c>
      <c r="D141" s="198" t="s">
        <v>173</v>
      </c>
      <c r="E141" s="199" t="s">
        <v>401</v>
      </c>
      <c r="F141" s="200" t="s">
        <v>402</v>
      </c>
      <c r="G141" s="201" t="s">
        <v>176</v>
      </c>
      <c r="H141" s="202">
        <v>91.8</v>
      </c>
      <c r="I141" s="203"/>
      <c r="J141" s="204">
        <f t="shared" si="5"/>
        <v>0</v>
      </c>
      <c r="K141" s="205"/>
      <c r="L141" s="36"/>
      <c r="M141" s="206" t="s">
        <v>1</v>
      </c>
      <c r="N141" s="207" t="s">
        <v>41</v>
      </c>
      <c r="O141" s="68"/>
      <c r="P141" s="208">
        <f t="shared" si="6"/>
        <v>0</v>
      </c>
      <c r="Q141" s="208">
        <v>0</v>
      </c>
      <c r="R141" s="208">
        <f t="shared" si="7"/>
        <v>0</v>
      </c>
      <c r="S141" s="208">
        <v>0</v>
      </c>
      <c r="T141" s="209">
        <f t="shared" si="8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10" t="s">
        <v>177</v>
      </c>
      <c r="AT141" s="210" t="s">
        <v>173</v>
      </c>
      <c r="AU141" s="210" t="s">
        <v>86</v>
      </c>
      <c r="AY141" s="14" t="s">
        <v>169</v>
      </c>
      <c r="BE141" s="211">
        <f t="shared" si="9"/>
        <v>0</v>
      </c>
      <c r="BF141" s="211">
        <f t="shared" si="10"/>
        <v>0</v>
      </c>
      <c r="BG141" s="211">
        <f t="shared" si="11"/>
        <v>0</v>
      </c>
      <c r="BH141" s="211">
        <f t="shared" si="12"/>
        <v>0</v>
      </c>
      <c r="BI141" s="211">
        <f t="shared" si="13"/>
        <v>0</v>
      </c>
      <c r="BJ141" s="14" t="s">
        <v>84</v>
      </c>
      <c r="BK141" s="211">
        <f t="shared" si="14"/>
        <v>0</v>
      </c>
      <c r="BL141" s="14" t="s">
        <v>177</v>
      </c>
      <c r="BM141" s="210" t="s">
        <v>403</v>
      </c>
    </row>
    <row r="142" spans="1:65" s="2" customFormat="1" ht="21.75" customHeight="1">
      <c r="A142" s="31"/>
      <c r="B142" s="32"/>
      <c r="C142" s="198" t="s">
        <v>404</v>
      </c>
      <c r="D142" s="198" t="s">
        <v>173</v>
      </c>
      <c r="E142" s="199" t="s">
        <v>405</v>
      </c>
      <c r="F142" s="200" t="s">
        <v>406</v>
      </c>
      <c r="G142" s="201" t="s">
        <v>194</v>
      </c>
      <c r="H142" s="202">
        <v>707.03</v>
      </c>
      <c r="I142" s="203"/>
      <c r="J142" s="204">
        <f t="shared" si="5"/>
        <v>0</v>
      </c>
      <c r="K142" s="205"/>
      <c r="L142" s="36"/>
      <c r="M142" s="206" t="s">
        <v>1</v>
      </c>
      <c r="N142" s="207" t="s">
        <v>41</v>
      </c>
      <c r="O142" s="68"/>
      <c r="P142" s="208">
        <f t="shared" si="6"/>
        <v>0</v>
      </c>
      <c r="Q142" s="208">
        <v>0</v>
      </c>
      <c r="R142" s="208">
        <f t="shared" si="7"/>
        <v>0</v>
      </c>
      <c r="S142" s="208">
        <v>0</v>
      </c>
      <c r="T142" s="209">
        <f t="shared" si="8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10" t="s">
        <v>177</v>
      </c>
      <c r="AT142" s="210" t="s">
        <v>173</v>
      </c>
      <c r="AU142" s="210" t="s">
        <v>86</v>
      </c>
      <c r="AY142" s="14" t="s">
        <v>169</v>
      </c>
      <c r="BE142" s="211">
        <f t="shared" si="9"/>
        <v>0</v>
      </c>
      <c r="BF142" s="211">
        <f t="shared" si="10"/>
        <v>0</v>
      </c>
      <c r="BG142" s="211">
        <f t="shared" si="11"/>
        <v>0</v>
      </c>
      <c r="BH142" s="211">
        <f t="shared" si="12"/>
        <v>0</v>
      </c>
      <c r="BI142" s="211">
        <f t="shared" si="13"/>
        <v>0</v>
      </c>
      <c r="BJ142" s="14" t="s">
        <v>84</v>
      </c>
      <c r="BK142" s="211">
        <f t="shared" si="14"/>
        <v>0</v>
      </c>
      <c r="BL142" s="14" t="s">
        <v>177</v>
      </c>
      <c r="BM142" s="210" t="s">
        <v>407</v>
      </c>
    </row>
    <row r="143" spans="1:65" s="2" customFormat="1" ht="21.75" customHeight="1">
      <c r="A143" s="31"/>
      <c r="B143" s="32"/>
      <c r="C143" s="198" t="s">
        <v>408</v>
      </c>
      <c r="D143" s="198" t="s">
        <v>173</v>
      </c>
      <c r="E143" s="199" t="s">
        <v>409</v>
      </c>
      <c r="F143" s="200" t="s">
        <v>410</v>
      </c>
      <c r="G143" s="201" t="s">
        <v>411</v>
      </c>
      <c r="H143" s="202">
        <v>180</v>
      </c>
      <c r="I143" s="203"/>
      <c r="J143" s="204">
        <f t="shared" si="5"/>
        <v>0</v>
      </c>
      <c r="K143" s="205"/>
      <c r="L143" s="36"/>
      <c r="M143" s="206" t="s">
        <v>1</v>
      </c>
      <c r="N143" s="207" t="s">
        <v>41</v>
      </c>
      <c r="O143" s="68"/>
      <c r="P143" s="208">
        <f t="shared" si="6"/>
        <v>0</v>
      </c>
      <c r="Q143" s="208">
        <v>0</v>
      </c>
      <c r="R143" s="208">
        <f t="shared" si="7"/>
        <v>0</v>
      </c>
      <c r="S143" s="208">
        <v>0</v>
      </c>
      <c r="T143" s="209">
        <f t="shared" si="8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10" t="s">
        <v>177</v>
      </c>
      <c r="AT143" s="210" t="s">
        <v>173</v>
      </c>
      <c r="AU143" s="210" t="s">
        <v>86</v>
      </c>
      <c r="AY143" s="14" t="s">
        <v>169</v>
      </c>
      <c r="BE143" s="211">
        <f t="shared" si="9"/>
        <v>0</v>
      </c>
      <c r="BF143" s="211">
        <f t="shared" si="10"/>
        <v>0</v>
      </c>
      <c r="BG143" s="211">
        <f t="shared" si="11"/>
        <v>0</v>
      </c>
      <c r="BH143" s="211">
        <f t="shared" si="12"/>
        <v>0</v>
      </c>
      <c r="BI143" s="211">
        <f t="shared" si="13"/>
        <v>0</v>
      </c>
      <c r="BJ143" s="14" t="s">
        <v>84</v>
      </c>
      <c r="BK143" s="211">
        <f t="shared" si="14"/>
        <v>0</v>
      </c>
      <c r="BL143" s="14" t="s">
        <v>177</v>
      </c>
      <c r="BM143" s="210" t="s">
        <v>412</v>
      </c>
    </row>
    <row r="144" spans="1:65" s="2" customFormat="1" ht="33" customHeight="1">
      <c r="A144" s="31"/>
      <c r="B144" s="32"/>
      <c r="C144" s="198" t="s">
        <v>272</v>
      </c>
      <c r="D144" s="198" t="s">
        <v>173</v>
      </c>
      <c r="E144" s="199" t="s">
        <v>413</v>
      </c>
      <c r="F144" s="200" t="s">
        <v>414</v>
      </c>
      <c r="G144" s="201" t="s">
        <v>176</v>
      </c>
      <c r="H144" s="202">
        <v>316.447</v>
      </c>
      <c r="I144" s="203"/>
      <c r="J144" s="204">
        <f t="shared" si="5"/>
        <v>0</v>
      </c>
      <c r="K144" s="205"/>
      <c r="L144" s="36"/>
      <c r="M144" s="206" t="s">
        <v>1</v>
      </c>
      <c r="N144" s="207" t="s">
        <v>41</v>
      </c>
      <c r="O144" s="68"/>
      <c r="P144" s="208">
        <f t="shared" si="6"/>
        <v>0</v>
      </c>
      <c r="Q144" s="208">
        <v>1.2999999999999999E-4</v>
      </c>
      <c r="R144" s="208">
        <f t="shared" si="7"/>
        <v>4.1138109999999999E-2</v>
      </c>
      <c r="S144" s="208">
        <v>0</v>
      </c>
      <c r="T144" s="209">
        <f t="shared" si="8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10" t="s">
        <v>177</v>
      </c>
      <c r="AT144" s="210" t="s">
        <v>173</v>
      </c>
      <c r="AU144" s="210" t="s">
        <v>86</v>
      </c>
      <c r="AY144" s="14" t="s">
        <v>169</v>
      </c>
      <c r="BE144" s="211">
        <f t="shared" si="9"/>
        <v>0</v>
      </c>
      <c r="BF144" s="211">
        <f t="shared" si="10"/>
        <v>0</v>
      </c>
      <c r="BG144" s="211">
        <f t="shared" si="11"/>
        <v>0</v>
      </c>
      <c r="BH144" s="211">
        <f t="shared" si="12"/>
        <v>0</v>
      </c>
      <c r="BI144" s="211">
        <f t="shared" si="13"/>
        <v>0</v>
      </c>
      <c r="BJ144" s="14" t="s">
        <v>84</v>
      </c>
      <c r="BK144" s="211">
        <f t="shared" si="14"/>
        <v>0</v>
      </c>
      <c r="BL144" s="14" t="s">
        <v>177</v>
      </c>
      <c r="BM144" s="210" t="s">
        <v>415</v>
      </c>
    </row>
    <row r="145" spans="1:65" s="2" customFormat="1" ht="21.75" customHeight="1">
      <c r="A145" s="31"/>
      <c r="B145" s="32"/>
      <c r="C145" s="198" t="s">
        <v>416</v>
      </c>
      <c r="D145" s="198" t="s">
        <v>173</v>
      </c>
      <c r="E145" s="199" t="s">
        <v>417</v>
      </c>
      <c r="F145" s="200" t="s">
        <v>418</v>
      </c>
      <c r="G145" s="201" t="s">
        <v>176</v>
      </c>
      <c r="H145" s="202">
        <v>1000</v>
      </c>
      <c r="I145" s="203"/>
      <c r="J145" s="204">
        <f t="shared" si="5"/>
        <v>0</v>
      </c>
      <c r="K145" s="205"/>
      <c r="L145" s="36"/>
      <c r="M145" s="206" t="s">
        <v>1</v>
      </c>
      <c r="N145" s="207" t="s">
        <v>41</v>
      </c>
      <c r="O145" s="68"/>
      <c r="P145" s="208">
        <f t="shared" si="6"/>
        <v>0</v>
      </c>
      <c r="Q145" s="208">
        <v>2.1000000000000001E-4</v>
      </c>
      <c r="R145" s="208">
        <f t="shared" si="7"/>
        <v>0.21000000000000002</v>
      </c>
      <c r="S145" s="208">
        <v>0</v>
      </c>
      <c r="T145" s="209">
        <f t="shared" si="8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10" t="s">
        <v>177</v>
      </c>
      <c r="AT145" s="210" t="s">
        <v>173</v>
      </c>
      <c r="AU145" s="210" t="s">
        <v>86</v>
      </c>
      <c r="AY145" s="14" t="s">
        <v>169</v>
      </c>
      <c r="BE145" s="211">
        <f t="shared" si="9"/>
        <v>0</v>
      </c>
      <c r="BF145" s="211">
        <f t="shared" si="10"/>
        <v>0</v>
      </c>
      <c r="BG145" s="211">
        <f t="shared" si="11"/>
        <v>0</v>
      </c>
      <c r="BH145" s="211">
        <f t="shared" si="12"/>
        <v>0</v>
      </c>
      <c r="BI145" s="211">
        <f t="shared" si="13"/>
        <v>0</v>
      </c>
      <c r="BJ145" s="14" t="s">
        <v>84</v>
      </c>
      <c r="BK145" s="211">
        <f t="shared" si="14"/>
        <v>0</v>
      </c>
      <c r="BL145" s="14" t="s">
        <v>177</v>
      </c>
      <c r="BM145" s="210" t="s">
        <v>419</v>
      </c>
    </row>
    <row r="146" spans="1:65" s="2" customFormat="1" ht="16.5" customHeight="1">
      <c r="A146" s="31"/>
      <c r="B146" s="32"/>
      <c r="C146" s="198" t="s">
        <v>420</v>
      </c>
      <c r="D146" s="198" t="s">
        <v>173</v>
      </c>
      <c r="E146" s="199" t="s">
        <v>350</v>
      </c>
      <c r="F146" s="200" t="s">
        <v>351</v>
      </c>
      <c r="G146" s="201" t="s">
        <v>194</v>
      </c>
      <c r="H146" s="202">
        <v>30.975000000000001</v>
      </c>
      <c r="I146" s="203"/>
      <c r="J146" s="204">
        <f t="shared" si="5"/>
        <v>0</v>
      </c>
      <c r="K146" s="205"/>
      <c r="L146" s="36"/>
      <c r="M146" s="206" t="s">
        <v>1</v>
      </c>
      <c r="N146" s="207" t="s">
        <v>41</v>
      </c>
      <c r="O146" s="68"/>
      <c r="P146" s="208">
        <f t="shared" si="6"/>
        <v>0</v>
      </c>
      <c r="Q146" s="208">
        <v>0</v>
      </c>
      <c r="R146" s="208">
        <f t="shared" si="7"/>
        <v>0</v>
      </c>
      <c r="S146" s="208">
        <v>2.4</v>
      </c>
      <c r="T146" s="209">
        <f t="shared" si="8"/>
        <v>74.34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10" t="s">
        <v>177</v>
      </c>
      <c r="AT146" s="210" t="s">
        <v>173</v>
      </c>
      <c r="AU146" s="210" t="s">
        <v>86</v>
      </c>
      <c r="AY146" s="14" t="s">
        <v>169</v>
      </c>
      <c r="BE146" s="211">
        <f t="shared" si="9"/>
        <v>0</v>
      </c>
      <c r="BF146" s="211">
        <f t="shared" si="10"/>
        <v>0</v>
      </c>
      <c r="BG146" s="211">
        <f t="shared" si="11"/>
        <v>0</v>
      </c>
      <c r="BH146" s="211">
        <f t="shared" si="12"/>
        <v>0</v>
      </c>
      <c r="BI146" s="211">
        <f t="shared" si="13"/>
        <v>0</v>
      </c>
      <c r="BJ146" s="14" t="s">
        <v>84</v>
      </c>
      <c r="BK146" s="211">
        <f t="shared" si="14"/>
        <v>0</v>
      </c>
      <c r="BL146" s="14" t="s">
        <v>177</v>
      </c>
      <c r="BM146" s="210" t="s">
        <v>421</v>
      </c>
    </row>
    <row r="147" spans="1:65" s="2" customFormat="1" ht="21.75" customHeight="1">
      <c r="A147" s="31"/>
      <c r="B147" s="32"/>
      <c r="C147" s="198" t="s">
        <v>422</v>
      </c>
      <c r="D147" s="198" t="s">
        <v>173</v>
      </c>
      <c r="E147" s="199" t="s">
        <v>423</v>
      </c>
      <c r="F147" s="200" t="s">
        <v>424</v>
      </c>
      <c r="G147" s="201" t="s">
        <v>176</v>
      </c>
      <c r="H147" s="202">
        <v>42.152000000000001</v>
      </c>
      <c r="I147" s="203"/>
      <c r="J147" s="204">
        <f t="shared" si="5"/>
        <v>0</v>
      </c>
      <c r="K147" s="205"/>
      <c r="L147" s="36"/>
      <c r="M147" s="206" t="s">
        <v>1</v>
      </c>
      <c r="N147" s="207" t="s">
        <v>41</v>
      </c>
      <c r="O147" s="68"/>
      <c r="P147" s="208">
        <f t="shared" si="6"/>
        <v>0</v>
      </c>
      <c r="Q147" s="208">
        <v>0</v>
      </c>
      <c r="R147" s="208">
        <f t="shared" si="7"/>
        <v>0</v>
      </c>
      <c r="S147" s="208">
        <v>0.13100000000000001</v>
      </c>
      <c r="T147" s="209">
        <f t="shared" si="8"/>
        <v>5.5219120000000004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10" t="s">
        <v>177</v>
      </c>
      <c r="AT147" s="210" t="s">
        <v>173</v>
      </c>
      <c r="AU147" s="210" t="s">
        <v>86</v>
      </c>
      <c r="AY147" s="14" t="s">
        <v>169</v>
      </c>
      <c r="BE147" s="211">
        <f t="shared" si="9"/>
        <v>0</v>
      </c>
      <c r="BF147" s="211">
        <f t="shared" si="10"/>
        <v>0</v>
      </c>
      <c r="BG147" s="211">
        <f t="shared" si="11"/>
        <v>0</v>
      </c>
      <c r="BH147" s="211">
        <f t="shared" si="12"/>
        <v>0</v>
      </c>
      <c r="BI147" s="211">
        <f t="shared" si="13"/>
        <v>0</v>
      </c>
      <c r="BJ147" s="14" t="s">
        <v>84</v>
      </c>
      <c r="BK147" s="211">
        <f t="shared" si="14"/>
        <v>0</v>
      </c>
      <c r="BL147" s="14" t="s">
        <v>177</v>
      </c>
      <c r="BM147" s="210" t="s">
        <v>425</v>
      </c>
    </row>
    <row r="148" spans="1:65" s="2" customFormat="1" ht="21.75" customHeight="1">
      <c r="A148" s="31"/>
      <c r="B148" s="32"/>
      <c r="C148" s="198" t="s">
        <v>177</v>
      </c>
      <c r="D148" s="198" t="s">
        <v>173</v>
      </c>
      <c r="E148" s="199" t="s">
        <v>426</v>
      </c>
      <c r="F148" s="200" t="s">
        <v>427</v>
      </c>
      <c r="G148" s="201" t="s">
        <v>176</v>
      </c>
      <c r="H148" s="202">
        <v>179.84800000000001</v>
      </c>
      <c r="I148" s="203"/>
      <c r="J148" s="204">
        <f t="shared" si="5"/>
        <v>0</v>
      </c>
      <c r="K148" s="205"/>
      <c r="L148" s="36"/>
      <c r="M148" s="206" t="s">
        <v>1</v>
      </c>
      <c r="N148" s="207" t="s">
        <v>41</v>
      </c>
      <c r="O148" s="68"/>
      <c r="P148" s="208">
        <f t="shared" si="6"/>
        <v>0</v>
      </c>
      <c r="Q148" s="208">
        <v>0</v>
      </c>
      <c r="R148" s="208">
        <f t="shared" si="7"/>
        <v>0</v>
      </c>
      <c r="S148" s="208">
        <v>0.26100000000000001</v>
      </c>
      <c r="T148" s="209">
        <f t="shared" si="8"/>
        <v>46.940328000000008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10" t="s">
        <v>177</v>
      </c>
      <c r="AT148" s="210" t="s">
        <v>173</v>
      </c>
      <c r="AU148" s="210" t="s">
        <v>86</v>
      </c>
      <c r="AY148" s="14" t="s">
        <v>169</v>
      </c>
      <c r="BE148" s="211">
        <f t="shared" si="9"/>
        <v>0</v>
      </c>
      <c r="BF148" s="211">
        <f t="shared" si="10"/>
        <v>0</v>
      </c>
      <c r="BG148" s="211">
        <f t="shared" si="11"/>
        <v>0</v>
      </c>
      <c r="BH148" s="211">
        <f t="shared" si="12"/>
        <v>0</v>
      </c>
      <c r="BI148" s="211">
        <f t="shared" si="13"/>
        <v>0</v>
      </c>
      <c r="BJ148" s="14" t="s">
        <v>84</v>
      </c>
      <c r="BK148" s="211">
        <f t="shared" si="14"/>
        <v>0</v>
      </c>
      <c r="BL148" s="14" t="s">
        <v>177</v>
      </c>
      <c r="BM148" s="210" t="s">
        <v>428</v>
      </c>
    </row>
    <row r="149" spans="1:65" s="2" customFormat="1" ht="21.75" customHeight="1">
      <c r="A149" s="31"/>
      <c r="B149" s="32"/>
      <c r="C149" s="198" t="s">
        <v>429</v>
      </c>
      <c r="D149" s="198" t="s">
        <v>173</v>
      </c>
      <c r="E149" s="199" t="s">
        <v>430</v>
      </c>
      <c r="F149" s="200" t="s">
        <v>431</v>
      </c>
      <c r="G149" s="201" t="s">
        <v>176</v>
      </c>
      <c r="H149" s="202">
        <v>37.072000000000003</v>
      </c>
      <c r="I149" s="203"/>
      <c r="J149" s="204">
        <f t="shared" si="5"/>
        <v>0</v>
      </c>
      <c r="K149" s="205"/>
      <c r="L149" s="36"/>
      <c r="M149" s="206" t="s">
        <v>1</v>
      </c>
      <c r="N149" s="207" t="s">
        <v>41</v>
      </c>
      <c r="O149" s="68"/>
      <c r="P149" s="208">
        <f t="shared" si="6"/>
        <v>0</v>
      </c>
      <c r="Q149" s="208">
        <v>0</v>
      </c>
      <c r="R149" s="208">
        <f t="shared" si="7"/>
        <v>0</v>
      </c>
      <c r="S149" s="208">
        <v>0.26100000000000001</v>
      </c>
      <c r="T149" s="209">
        <f t="shared" si="8"/>
        <v>9.6757920000000013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10" t="s">
        <v>177</v>
      </c>
      <c r="AT149" s="210" t="s">
        <v>173</v>
      </c>
      <c r="AU149" s="210" t="s">
        <v>86</v>
      </c>
      <c r="AY149" s="14" t="s">
        <v>169</v>
      </c>
      <c r="BE149" s="211">
        <f t="shared" si="9"/>
        <v>0</v>
      </c>
      <c r="BF149" s="211">
        <f t="shared" si="10"/>
        <v>0</v>
      </c>
      <c r="BG149" s="211">
        <f t="shared" si="11"/>
        <v>0</v>
      </c>
      <c r="BH149" s="211">
        <f t="shared" si="12"/>
        <v>0</v>
      </c>
      <c r="BI149" s="211">
        <f t="shared" si="13"/>
        <v>0</v>
      </c>
      <c r="BJ149" s="14" t="s">
        <v>84</v>
      </c>
      <c r="BK149" s="211">
        <f t="shared" si="14"/>
        <v>0</v>
      </c>
      <c r="BL149" s="14" t="s">
        <v>177</v>
      </c>
      <c r="BM149" s="210" t="s">
        <v>432</v>
      </c>
    </row>
    <row r="150" spans="1:65" s="2" customFormat="1" ht="21.75" customHeight="1">
      <c r="A150" s="31"/>
      <c r="B150" s="32"/>
      <c r="C150" s="198" t="s">
        <v>433</v>
      </c>
      <c r="D150" s="198" t="s">
        <v>173</v>
      </c>
      <c r="E150" s="199" t="s">
        <v>434</v>
      </c>
      <c r="F150" s="200" t="s">
        <v>435</v>
      </c>
      <c r="G150" s="201" t="s">
        <v>194</v>
      </c>
      <c r="H150" s="202">
        <v>5.6959999999999997</v>
      </c>
      <c r="I150" s="203"/>
      <c r="J150" s="204">
        <f t="shared" si="5"/>
        <v>0</v>
      </c>
      <c r="K150" s="205"/>
      <c r="L150" s="36"/>
      <c r="M150" s="206" t="s">
        <v>1</v>
      </c>
      <c r="N150" s="207" t="s">
        <v>41</v>
      </c>
      <c r="O150" s="68"/>
      <c r="P150" s="208">
        <f t="shared" si="6"/>
        <v>0</v>
      </c>
      <c r="Q150" s="208">
        <v>0</v>
      </c>
      <c r="R150" s="208">
        <f t="shared" si="7"/>
        <v>0</v>
      </c>
      <c r="S150" s="208">
        <v>1.8</v>
      </c>
      <c r="T150" s="209">
        <f t="shared" si="8"/>
        <v>10.252800000000001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10" t="s">
        <v>177</v>
      </c>
      <c r="AT150" s="210" t="s">
        <v>173</v>
      </c>
      <c r="AU150" s="210" t="s">
        <v>86</v>
      </c>
      <c r="AY150" s="14" t="s">
        <v>169</v>
      </c>
      <c r="BE150" s="211">
        <f t="shared" si="9"/>
        <v>0</v>
      </c>
      <c r="BF150" s="211">
        <f t="shared" si="10"/>
        <v>0</v>
      </c>
      <c r="BG150" s="211">
        <f t="shared" si="11"/>
        <v>0</v>
      </c>
      <c r="BH150" s="211">
        <f t="shared" si="12"/>
        <v>0</v>
      </c>
      <c r="BI150" s="211">
        <f t="shared" si="13"/>
        <v>0</v>
      </c>
      <c r="BJ150" s="14" t="s">
        <v>84</v>
      </c>
      <c r="BK150" s="211">
        <f t="shared" si="14"/>
        <v>0</v>
      </c>
      <c r="BL150" s="14" t="s">
        <v>177</v>
      </c>
      <c r="BM150" s="210" t="s">
        <v>436</v>
      </c>
    </row>
    <row r="151" spans="1:65" s="2" customFormat="1" ht="33" customHeight="1">
      <c r="A151" s="31"/>
      <c r="B151" s="32"/>
      <c r="C151" s="198" t="s">
        <v>84</v>
      </c>
      <c r="D151" s="198" t="s">
        <v>173</v>
      </c>
      <c r="E151" s="199" t="s">
        <v>437</v>
      </c>
      <c r="F151" s="200" t="s">
        <v>438</v>
      </c>
      <c r="G151" s="201" t="s">
        <v>194</v>
      </c>
      <c r="H151" s="202">
        <v>14.032999999999999</v>
      </c>
      <c r="I151" s="203"/>
      <c r="J151" s="204">
        <f t="shared" si="5"/>
        <v>0</v>
      </c>
      <c r="K151" s="205"/>
      <c r="L151" s="36"/>
      <c r="M151" s="206" t="s">
        <v>1</v>
      </c>
      <c r="N151" s="207" t="s">
        <v>41</v>
      </c>
      <c r="O151" s="68"/>
      <c r="P151" s="208">
        <f t="shared" si="6"/>
        <v>0</v>
      </c>
      <c r="Q151" s="208">
        <v>0</v>
      </c>
      <c r="R151" s="208">
        <f t="shared" si="7"/>
        <v>0</v>
      </c>
      <c r="S151" s="208">
        <v>1.8</v>
      </c>
      <c r="T151" s="209">
        <f t="shared" si="8"/>
        <v>25.259399999999999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10" t="s">
        <v>177</v>
      </c>
      <c r="AT151" s="210" t="s">
        <v>173</v>
      </c>
      <c r="AU151" s="210" t="s">
        <v>86</v>
      </c>
      <c r="AY151" s="14" t="s">
        <v>169</v>
      </c>
      <c r="BE151" s="211">
        <f t="shared" si="9"/>
        <v>0</v>
      </c>
      <c r="BF151" s="211">
        <f t="shared" si="10"/>
        <v>0</v>
      </c>
      <c r="BG151" s="211">
        <f t="shared" si="11"/>
        <v>0</v>
      </c>
      <c r="BH151" s="211">
        <f t="shared" si="12"/>
        <v>0</v>
      </c>
      <c r="BI151" s="211">
        <f t="shared" si="13"/>
        <v>0</v>
      </c>
      <c r="BJ151" s="14" t="s">
        <v>84</v>
      </c>
      <c r="BK151" s="211">
        <f t="shared" si="14"/>
        <v>0</v>
      </c>
      <c r="BL151" s="14" t="s">
        <v>177</v>
      </c>
      <c r="BM151" s="210" t="s">
        <v>439</v>
      </c>
    </row>
    <row r="152" spans="1:65" s="2" customFormat="1" ht="16.5" customHeight="1">
      <c r="A152" s="31"/>
      <c r="B152" s="32"/>
      <c r="C152" s="198" t="s">
        <v>440</v>
      </c>
      <c r="D152" s="198" t="s">
        <v>173</v>
      </c>
      <c r="E152" s="199" t="s">
        <v>441</v>
      </c>
      <c r="F152" s="200" t="s">
        <v>442</v>
      </c>
      <c r="G152" s="201" t="s">
        <v>194</v>
      </c>
      <c r="H152" s="202">
        <v>69.78</v>
      </c>
      <c r="I152" s="203"/>
      <c r="J152" s="204">
        <f t="shared" si="5"/>
        <v>0</v>
      </c>
      <c r="K152" s="205"/>
      <c r="L152" s="36"/>
      <c r="M152" s="206" t="s">
        <v>1</v>
      </c>
      <c r="N152" s="207" t="s">
        <v>41</v>
      </c>
      <c r="O152" s="68"/>
      <c r="P152" s="208">
        <f t="shared" si="6"/>
        <v>0</v>
      </c>
      <c r="Q152" s="208">
        <v>0</v>
      </c>
      <c r="R152" s="208">
        <f t="shared" si="7"/>
        <v>0</v>
      </c>
      <c r="S152" s="208">
        <v>2.4</v>
      </c>
      <c r="T152" s="209">
        <f t="shared" si="8"/>
        <v>167.47200000000001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10" t="s">
        <v>177</v>
      </c>
      <c r="AT152" s="210" t="s">
        <v>173</v>
      </c>
      <c r="AU152" s="210" t="s">
        <v>86</v>
      </c>
      <c r="AY152" s="14" t="s">
        <v>169</v>
      </c>
      <c r="BE152" s="211">
        <f t="shared" si="9"/>
        <v>0</v>
      </c>
      <c r="BF152" s="211">
        <f t="shared" si="10"/>
        <v>0</v>
      </c>
      <c r="BG152" s="211">
        <f t="shared" si="11"/>
        <v>0</v>
      </c>
      <c r="BH152" s="211">
        <f t="shared" si="12"/>
        <v>0</v>
      </c>
      <c r="BI152" s="211">
        <f t="shared" si="13"/>
        <v>0</v>
      </c>
      <c r="BJ152" s="14" t="s">
        <v>84</v>
      </c>
      <c r="BK152" s="211">
        <f t="shared" si="14"/>
        <v>0</v>
      </c>
      <c r="BL152" s="14" t="s">
        <v>177</v>
      </c>
      <c r="BM152" s="210" t="s">
        <v>443</v>
      </c>
    </row>
    <row r="153" spans="1:65" s="2" customFormat="1" ht="21.75" customHeight="1">
      <c r="A153" s="31"/>
      <c r="B153" s="32"/>
      <c r="C153" s="198" t="s">
        <v>444</v>
      </c>
      <c r="D153" s="198" t="s">
        <v>173</v>
      </c>
      <c r="E153" s="199" t="s">
        <v>445</v>
      </c>
      <c r="F153" s="200" t="s">
        <v>446</v>
      </c>
      <c r="G153" s="201" t="s">
        <v>176</v>
      </c>
      <c r="H153" s="202">
        <v>44.542999999999999</v>
      </c>
      <c r="I153" s="203"/>
      <c r="J153" s="204">
        <f t="shared" si="5"/>
        <v>0</v>
      </c>
      <c r="K153" s="205"/>
      <c r="L153" s="36"/>
      <c r="M153" s="206" t="s">
        <v>1</v>
      </c>
      <c r="N153" s="207" t="s">
        <v>41</v>
      </c>
      <c r="O153" s="68"/>
      <c r="P153" s="208">
        <f t="shared" si="6"/>
        <v>0</v>
      </c>
      <c r="Q153" s="208">
        <v>0</v>
      </c>
      <c r="R153" s="208">
        <f t="shared" si="7"/>
        <v>0</v>
      </c>
      <c r="S153" s="208">
        <v>0.36</v>
      </c>
      <c r="T153" s="209">
        <f t="shared" si="8"/>
        <v>16.03548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10" t="s">
        <v>177</v>
      </c>
      <c r="AT153" s="210" t="s">
        <v>173</v>
      </c>
      <c r="AU153" s="210" t="s">
        <v>86</v>
      </c>
      <c r="AY153" s="14" t="s">
        <v>169</v>
      </c>
      <c r="BE153" s="211">
        <f t="shared" si="9"/>
        <v>0</v>
      </c>
      <c r="BF153" s="211">
        <f t="shared" si="10"/>
        <v>0</v>
      </c>
      <c r="BG153" s="211">
        <f t="shared" si="11"/>
        <v>0</v>
      </c>
      <c r="BH153" s="211">
        <f t="shared" si="12"/>
        <v>0</v>
      </c>
      <c r="BI153" s="211">
        <f t="shared" si="13"/>
        <v>0</v>
      </c>
      <c r="BJ153" s="14" t="s">
        <v>84</v>
      </c>
      <c r="BK153" s="211">
        <f t="shared" si="14"/>
        <v>0</v>
      </c>
      <c r="BL153" s="14" t="s">
        <v>177</v>
      </c>
      <c r="BM153" s="210" t="s">
        <v>447</v>
      </c>
    </row>
    <row r="154" spans="1:65" s="2" customFormat="1" ht="21.75" customHeight="1">
      <c r="A154" s="31"/>
      <c r="B154" s="32"/>
      <c r="C154" s="198" t="s">
        <v>448</v>
      </c>
      <c r="D154" s="198" t="s">
        <v>173</v>
      </c>
      <c r="E154" s="199" t="s">
        <v>449</v>
      </c>
      <c r="F154" s="200" t="s">
        <v>450</v>
      </c>
      <c r="G154" s="201" t="s">
        <v>194</v>
      </c>
      <c r="H154" s="202">
        <v>64.400000000000006</v>
      </c>
      <c r="I154" s="203"/>
      <c r="J154" s="204">
        <f t="shared" si="5"/>
        <v>0</v>
      </c>
      <c r="K154" s="205"/>
      <c r="L154" s="36"/>
      <c r="M154" s="206" t="s">
        <v>1</v>
      </c>
      <c r="N154" s="207" t="s">
        <v>41</v>
      </c>
      <c r="O154" s="68"/>
      <c r="P154" s="208">
        <f t="shared" si="6"/>
        <v>0</v>
      </c>
      <c r="Q154" s="208">
        <v>0</v>
      </c>
      <c r="R154" s="208">
        <f t="shared" si="7"/>
        <v>0</v>
      </c>
      <c r="S154" s="208">
        <v>2.4</v>
      </c>
      <c r="T154" s="209">
        <f t="shared" si="8"/>
        <v>154.56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10" t="s">
        <v>177</v>
      </c>
      <c r="AT154" s="210" t="s">
        <v>173</v>
      </c>
      <c r="AU154" s="210" t="s">
        <v>86</v>
      </c>
      <c r="AY154" s="14" t="s">
        <v>169</v>
      </c>
      <c r="BE154" s="211">
        <f t="shared" si="9"/>
        <v>0</v>
      </c>
      <c r="BF154" s="211">
        <f t="shared" si="10"/>
        <v>0</v>
      </c>
      <c r="BG154" s="211">
        <f t="shared" si="11"/>
        <v>0</v>
      </c>
      <c r="BH154" s="211">
        <f t="shared" si="12"/>
        <v>0</v>
      </c>
      <c r="BI154" s="211">
        <f t="shared" si="13"/>
        <v>0</v>
      </c>
      <c r="BJ154" s="14" t="s">
        <v>84</v>
      </c>
      <c r="BK154" s="211">
        <f t="shared" si="14"/>
        <v>0</v>
      </c>
      <c r="BL154" s="14" t="s">
        <v>177</v>
      </c>
      <c r="BM154" s="210" t="s">
        <v>451</v>
      </c>
    </row>
    <row r="155" spans="1:65" s="2" customFormat="1" ht="33" customHeight="1">
      <c r="A155" s="31"/>
      <c r="B155" s="32"/>
      <c r="C155" s="198" t="s">
        <v>241</v>
      </c>
      <c r="D155" s="198" t="s">
        <v>173</v>
      </c>
      <c r="E155" s="199" t="s">
        <v>360</v>
      </c>
      <c r="F155" s="200" t="s">
        <v>361</v>
      </c>
      <c r="G155" s="201" t="s">
        <v>194</v>
      </c>
      <c r="H155" s="202">
        <v>26.376000000000001</v>
      </c>
      <c r="I155" s="203"/>
      <c r="J155" s="204">
        <f t="shared" si="5"/>
        <v>0</v>
      </c>
      <c r="K155" s="205"/>
      <c r="L155" s="36"/>
      <c r="M155" s="206" t="s">
        <v>1</v>
      </c>
      <c r="N155" s="207" t="s">
        <v>41</v>
      </c>
      <c r="O155" s="68"/>
      <c r="P155" s="208">
        <f t="shared" si="6"/>
        <v>0</v>
      </c>
      <c r="Q155" s="208">
        <v>0</v>
      </c>
      <c r="R155" s="208">
        <f t="shared" si="7"/>
        <v>0</v>
      </c>
      <c r="S155" s="208">
        <v>2.2000000000000002</v>
      </c>
      <c r="T155" s="209">
        <f t="shared" si="8"/>
        <v>58.027200000000008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10" t="s">
        <v>177</v>
      </c>
      <c r="AT155" s="210" t="s">
        <v>173</v>
      </c>
      <c r="AU155" s="210" t="s">
        <v>86</v>
      </c>
      <c r="AY155" s="14" t="s">
        <v>169</v>
      </c>
      <c r="BE155" s="211">
        <f t="shared" si="9"/>
        <v>0</v>
      </c>
      <c r="BF155" s="211">
        <f t="shared" si="10"/>
        <v>0</v>
      </c>
      <c r="BG155" s="211">
        <f t="shared" si="11"/>
        <v>0</v>
      </c>
      <c r="BH155" s="211">
        <f t="shared" si="12"/>
        <v>0</v>
      </c>
      <c r="BI155" s="211">
        <f t="shared" si="13"/>
        <v>0</v>
      </c>
      <c r="BJ155" s="14" t="s">
        <v>84</v>
      </c>
      <c r="BK155" s="211">
        <f t="shared" si="14"/>
        <v>0</v>
      </c>
      <c r="BL155" s="14" t="s">
        <v>177</v>
      </c>
      <c r="BM155" s="210" t="s">
        <v>452</v>
      </c>
    </row>
    <row r="156" spans="1:65" s="2" customFormat="1" ht="33" customHeight="1">
      <c r="A156" s="31"/>
      <c r="B156" s="32"/>
      <c r="C156" s="198" t="s">
        <v>453</v>
      </c>
      <c r="D156" s="198" t="s">
        <v>173</v>
      </c>
      <c r="E156" s="199" t="s">
        <v>454</v>
      </c>
      <c r="F156" s="200" t="s">
        <v>455</v>
      </c>
      <c r="G156" s="201" t="s">
        <v>194</v>
      </c>
      <c r="H156" s="202">
        <v>16.574999999999999</v>
      </c>
      <c r="I156" s="203"/>
      <c r="J156" s="204">
        <f t="shared" si="5"/>
        <v>0</v>
      </c>
      <c r="K156" s="205"/>
      <c r="L156" s="36"/>
      <c r="M156" s="206" t="s">
        <v>1</v>
      </c>
      <c r="N156" s="207" t="s">
        <v>41</v>
      </c>
      <c r="O156" s="68"/>
      <c r="P156" s="208">
        <f t="shared" si="6"/>
        <v>0</v>
      </c>
      <c r="Q156" s="208">
        <v>0</v>
      </c>
      <c r="R156" s="208">
        <f t="shared" si="7"/>
        <v>0</v>
      </c>
      <c r="S156" s="208">
        <v>2.9000000000000001E-2</v>
      </c>
      <c r="T156" s="209">
        <f t="shared" si="8"/>
        <v>0.48067500000000002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10" t="s">
        <v>177</v>
      </c>
      <c r="AT156" s="210" t="s">
        <v>173</v>
      </c>
      <c r="AU156" s="210" t="s">
        <v>86</v>
      </c>
      <c r="AY156" s="14" t="s">
        <v>169</v>
      </c>
      <c r="BE156" s="211">
        <f t="shared" si="9"/>
        <v>0</v>
      </c>
      <c r="BF156" s="211">
        <f t="shared" si="10"/>
        <v>0</v>
      </c>
      <c r="BG156" s="211">
        <f t="shared" si="11"/>
        <v>0</v>
      </c>
      <c r="BH156" s="211">
        <f t="shared" si="12"/>
        <v>0</v>
      </c>
      <c r="BI156" s="211">
        <f t="shared" si="13"/>
        <v>0</v>
      </c>
      <c r="BJ156" s="14" t="s">
        <v>84</v>
      </c>
      <c r="BK156" s="211">
        <f t="shared" si="14"/>
        <v>0</v>
      </c>
      <c r="BL156" s="14" t="s">
        <v>177</v>
      </c>
      <c r="BM156" s="210" t="s">
        <v>456</v>
      </c>
    </row>
    <row r="157" spans="1:65" s="2" customFormat="1" ht="21.75" customHeight="1">
      <c r="A157" s="31"/>
      <c r="B157" s="32"/>
      <c r="C157" s="198" t="s">
        <v>457</v>
      </c>
      <c r="D157" s="198" t="s">
        <v>173</v>
      </c>
      <c r="E157" s="199" t="s">
        <v>458</v>
      </c>
      <c r="F157" s="200" t="s">
        <v>459</v>
      </c>
      <c r="G157" s="201" t="s">
        <v>280</v>
      </c>
      <c r="H157" s="202">
        <v>1000</v>
      </c>
      <c r="I157" s="203"/>
      <c r="J157" s="204">
        <f t="shared" si="5"/>
        <v>0</v>
      </c>
      <c r="K157" s="205"/>
      <c r="L157" s="36"/>
      <c r="M157" s="206" t="s">
        <v>1</v>
      </c>
      <c r="N157" s="207" t="s">
        <v>41</v>
      </c>
      <c r="O157" s="68"/>
      <c r="P157" s="208">
        <f t="shared" si="6"/>
        <v>0</v>
      </c>
      <c r="Q157" s="208">
        <v>0</v>
      </c>
      <c r="R157" s="208">
        <f t="shared" si="7"/>
        <v>0</v>
      </c>
      <c r="S157" s="208">
        <v>0</v>
      </c>
      <c r="T157" s="209">
        <f t="shared" si="8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10" t="s">
        <v>177</v>
      </c>
      <c r="AT157" s="210" t="s">
        <v>173</v>
      </c>
      <c r="AU157" s="210" t="s">
        <v>86</v>
      </c>
      <c r="AY157" s="14" t="s">
        <v>169</v>
      </c>
      <c r="BE157" s="211">
        <f t="shared" si="9"/>
        <v>0</v>
      </c>
      <c r="BF157" s="211">
        <f t="shared" si="10"/>
        <v>0</v>
      </c>
      <c r="BG157" s="211">
        <f t="shared" si="11"/>
        <v>0</v>
      </c>
      <c r="BH157" s="211">
        <f t="shared" si="12"/>
        <v>0</v>
      </c>
      <c r="BI157" s="211">
        <f t="shared" si="13"/>
        <v>0</v>
      </c>
      <c r="BJ157" s="14" t="s">
        <v>84</v>
      </c>
      <c r="BK157" s="211">
        <f t="shared" si="14"/>
        <v>0</v>
      </c>
      <c r="BL157" s="14" t="s">
        <v>177</v>
      </c>
      <c r="BM157" s="210" t="s">
        <v>460</v>
      </c>
    </row>
    <row r="158" spans="1:65" s="2" customFormat="1" ht="21.75" customHeight="1">
      <c r="A158" s="31"/>
      <c r="B158" s="32"/>
      <c r="C158" s="198" t="s">
        <v>259</v>
      </c>
      <c r="D158" s="198" t="s">
        <v>173</v>
      </c>
      <c r="E158" s="199" t="s">
        <v>461</v>
      </c>
      <c r="F158" s="200" t="s">
        <v>462</v>
      </c>
      <c r="G158" s="201" t="s">
        <v>176</v>
      </c>
      <c r="H158" s="202">
        <v>38.768999999999998</v>
      </c>
      <c r="I158" s="203"/>
      <c r="J158" s="204">
        <f t="shared" si="5"/>
        <v>0</v>
      </c>
      <c r="K158" s="205"/>
      <c r="L158" s="36"/>
      <c r="M158" s="206" t="s">
        <v>1</v>
      </c>
      <c r="N158" s="207" t="s">
        <v>41</v>
      </c>
      <c r="O158" s="68"/>
      <c r="P158" s="208">
        <f t="shared" si="6"/>
        <v>0</v>
      </c>
      <c r="Q158" s="208">
        <v>0</v>
      </c>
      <c r="R158" s="208">
        <f t="shared" si="7"/>
        <v>0</v>
      </c>
      <c r="S158" s="208">
        <v>5.2999999999999999E-2</v>
      </c>
      <c r="T158" s="209">
        <f t="shared" si="8"/>
        <v>2.0547569999999999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10" t="s">
        <v>177</v>
      </c>
      <c r="AT158" s="210" t="s">
        <v>173</v>
      </c>
      <c r="AU158" s="210" t="s">
        <v>86</v>
      </c>
      <c r="AY158" s="14" t="s">
        <v>169</v>
      </c>
      <c r="BE158" s="211">
        <f t="shared" si="9"/>
        <v>0</v>
      </c>
      <c r="BF158" s="211">
        <f t="shared" si="10"/>
        <v>0</v>
      </c>
      <c r="BG158" s="211">
        <f t="shared" si="11"/>
        <v>0</v>
      </c>
      <c r="BH158" s="211">
        <f t="shared" si="12"/>
        <v>0</v>
      </c>
      <c r="BI158" s="211">
        <f t="shared" si="13"/>
        <v>0</v>
      </c>
      <c r="BJ158" s="14" t="s">
        <v>84</v>
      </c>
      <c r="BK158" s="211">
        <f t="shared" si="14"/>
        <v>0</v>
      </c>
      <c r="BL158" s="14" t="s">
        <v>177</v>
      </c>
      <c r="BM158" s="210" t="s">
        <v>463</v>
      </c>
    </row>
    <row r="159" spans="1:65" s="2" customFormat="1" ht="21.75" customHeight="1">
      <c r="A159" s="31"/>
      <c r="B159" s="32"/>
      <c r="C159" s="198" t="s">
        <v>464</v>
      </c>
      <c r="D159" s="198" t="s">
        <v>173</v>
      </c>
      <c r="E159" s="199" t="s">
        <v>367</v>
      </c>
      <c r="F159" s="200" t="s">
        <v>368</v>
      </c>
      <c r="G159" s="201" t="s">
        <v>176</v>
      </c>
      <c r="H159" s="202">
        <v>22.108000000000001</v>
      </c>
      <c r="I159" s="203"/>
      <c r="J159" s="204">
        <f t="shared" si="5"/>
        <v>0</v>
      </c>
      <c r="K159" s="205"/>
      <c r="L159" s="36"/>
      <c r="M159" s="206" t="s">
        <v>1</v>
      </c>
      <c r="N159" s="207" t="s">
        <v>41</v>
      </c>
      <c r="O159" s="68"/>
      <c r="P159" s="208">
        <f t="shared" si="6"/>
        <v>0</v>
      </c>
      <c r="Q159" s="208">
        <v>0</v>
      </c>
      <c r="R159" s="208">
        <f t="shared" si="7"/>
        <v>0</v>
      </c>
      <c r="S159" s="208">
        <v>7.5999999999999998E-2</v>
      </c>
      <c r="T159" s="209">
        <f t="shared" si="8"/>
        <v>1.6802079999999999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10" t="s">
        <v>177</v>
      </c>
      <c r="AT159" s="210" t="s">
        <v>173</v>
      </c>
      <c r="AU159" s="210" t="s">
        <v>86</v>
      </c>
      <c r="AY159" s="14" t="s">
        <v>169</v>
      </c>
      <c r="BE159" s="211">
        <f t="shared" si="9"/>
        <v>0</v>
      </c>
      <c r="BF159" s="211">
        <f t="shared" si="10"/>
        <v>0</v>
      </c>
      <c r="BG159" s="211">
        <f t="shared" si="11"/>
        <v>0</v>
      </c>
      <c r="BH159" s="211">
        <f t="shared" si="12"/>
        <v>0</v>
      </c>
      <c r="BI159" s="211">
        <f t="shared" si="13"/>
        <v>0</v>
      </c>
      <c r="BJ159" s="14" t="s">
        <v>84</v>
      </c>
      <c r="BK159" s="211">
        <f t="shared" si="14"/>
        <v>0</v>
      </c>
      <c r="BL159" s="14" t="s">
        <v>177</v>
      </c>
      <c r="BM159" s="210" t="s">
        <v>465</v>
      </c>
    </row>
    <row r="160" spans="1:65" s="2" customFormat="1" ht="21.75" customHeight="1">
      <c r="A160" s="31"/>
      <c r="B160" s="32"/>
      <c r="C160" s="198" t="s">
        <v>379</v>
      </c>
      <c r="D160" s="198" t="s">
        <v>173</v>
      </c>
      <c r="E160" s="199" t="s">
        <v>199</v>
      </c>
      <c r="F160" s="200" t="s">
        <v>200</v>
      </c>
      <c r="G160" s="201" t="s">
        <v>176</v>
      </c>
      <c r="H160" s="202">
        <v>48.218000000000004</v>
      </c>
      <c r="I160" s="203"/>
      <c r="J160" s="204">
        <f t="shared" si="5"/>
        <v>0</v>
      </c>
      <c r="K160" s="205"/>
      <c r="L160" s="36"/>
      <c r="M160" s="206" t="s">
        <v>1</v>
      </c>
      <c r="N160" s="207" t="s">
        <v>41</v>
      </c>
      <c r="O160" s="68"/>
      <c r="P160" s="208">
        <f t="shared" si="6"/>
        <v>0</v>
      </c>
      <c r="Q160" s="208">
        <v>0</v>
      </c>
      <c r="R160" s="208">
        <f t="shared" si="7"/>
        <v>0</v>
      </c>
      <c r="S160" s="208">
        <v>6.3E-2</v>
      </c>
      <c r="T160" s="209">
        <f t="shared" si="8"/>
        <v>3.0377340000000004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10" t="s">
        <v>177</v>
      </c>
      <c r="AT160" s="210" t="s">
        <v>173</v>
      </c>
      <c r="AU160" s="210" t="s">
        <v>86</v>
      </c>
      <c r="AY160" s="14" t="s">
        <v>169</v>
      </c>
      <c r="BE160" s="211">
        <f t="shared" si="9"/>
        <v>0</v>
      </c>
      <c r="BF160" s="211">
        <f t="shared" si="10"/>
        <v>0</v>
      </c>
      <c r="BG160" s="211">
        <f t="shared" si="11"/>
        <v>0</v>
      </c>
      <c r="BH160" s="211">
        <f t="shared" si="12"/>
        <v>0</v>
      </c>
      <c r="BI160" s="211">
        <f t="shared" si="13"/>
        <v>0</v>
      </c>
      <c r="BJ160" s="14" t="s">
        <v>84</v>
      </c>
      <c r="BK160" s="211">
        <f t="shared" si="14"/>
        <v>0</v>
      </c>
      <c r="BL160" s="14" t="s">
        <v>177</v>
      </c>
      <c r="BM160" s="210" t="s">
        <v>466</v>
      </c>
    </row>
    <row r="161" spans="1:65" s="2" customFormat="1" ht="21.75" customHeight="1">
      <c r="A161" s="31"/>
      <c r="B161" s="32"/>
      <c r="C161" s="198" t="s">
        <v>467</v>
      </c>
      <c r="D161" s="198" t="s">
        <v>173</v>
      </c>
      <c r="E161" s="199" t="s">
        <v>468</v>
      </c>
      <c r="F161" s="200" t="s">
        <v>469</v>
      </c>
      <c r="G161" s="201" t="s">
        <v>194</v>
      </c>
      <c r="H161" s="202">
        <v>13.42</v>
      </c>
      <c r="I161" s="203"/>
      <c r="J161" s="204">
        <f t="shared" si="5"/>
        <v>0</v>
      </c>
      <c r="K161" s="205"/>
      <c r="L161" s="36"/>
      <c r="M161" s="206" t="s">
        <v>1</v>
      </c>
      <c r="N161" s="207" t="s">
        <v>41</v>
      </c>
      <c r="O161" s="68"/>
      <c r="P161" s="208">
        <f t="shared" si="6"/>
        <v>0</v>
      </c>
      <c r="Q161" s="208">
        <v>0</v>
      </c>
      <c r="R161" s="208">
        <f t="shared" si="7"/>
        <v>0</v>
      </c>
      <c r="S161" s="208">
        <v>1.8</v>
      </c>
      <c r="T161" s="209">
        <f t="shared" si="8"/>
        <v>24.155999999999999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210" t="s">
        <v>177</v>
      </c>
      <c r="AT161" s="210" t="s">
        <v>173</v>
      </c>
      <c r="AU161" s="210" t="s">
        <v>86</v>
      </c>
      <c r="AY161" s="14" t="s">
        <v>169</v>
      </c>
      <c r="BE161" s="211">
        <f t="shared" si="9"/>
        <v>0</v>
      </c>
      <c r="BF161" s="211">
        <f t="shared" si="10"/>
        <v>0</v>
      </c>
      <c r="BG161" s="211">
        <f t="shared" si="11"/>
        <v>0</v>
      </c>
      <c r="BH161" s="211">
        <f t="shared" si="12"/>
        <v>0</v>
      </c>
      <c r="BI161" s="211">
        <f t="shared" si="13"/>
        <v>0</v>
      </c>
      <c r="BJ161" s="14" t="s">
        <v>84</v>
      </c>
      <c r="BK161" s="211">
        <f t="shared" si="14"/>
        <v>0</v>
      </c>
      <c r="BL161" s="14" t="s">
        <v>177</v>
      </c>
      <c r="BM161" s="210" t="s">
        <v>470</v>
      </c>
    </row>
    <row r="162" spans="1:65" s="2" customFormat="1" ht="21.75" customHeight="1">
      <c r="A162" s="31"/>
      <c r="B162" s="32"/>
      <c r="C162" s="198" t="s">
        <v>471</v>
      </c>
      <c r="D162" s="198" t="s">
        <v>173</v>
      </c>
      <c r="E162" s="199" t="s">
        <v>472</v>
      </c>
      <c r="F162" s="200" t="s">
        <v>473</v>
      </c>
      <c r="G162" s="201" t="s">
        <v>194</v>
      </c>
      <c r="H162" s="202">
        <v>1.63</v>
      </c>
      <c r="I162" s="203"/>
      <c r="J162" s="204">
        <f t="shared" si="5"/>
        <v>0</v>
      </c>
      <c r="K162" s="205"/>
      <c r="L162" s="36"/>
      <c r="M162" s="206" t="s">
        <v>1</v>
      </c>
      <c r="N162" s="207" t="s">
        <v>41</v>
      </c>
      <c r="O162" s="68"/>
      <c r="P162" s="208">
        <f t="shared" si="6"/>
        <v>0</v>
      </c>
      <c r="Q162" s="208">
        <v>0</v>
      </c>
      <c r="R162" s="208">
        <f t="shared" si="7"/>
        <v>0</v>
      </c>
      <c r="S162" s="208">
        <v>1.8</v>
      </c>
      <c r="T162" s="209">
        <f t="shared" si="8"/>
        <v>2.9339999999999997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210" t="s">
        <v>177</v>
      </c>
      <c r="AT162" s="210" t="s">
        <v>173</v>
      </c>
      <c r="AU162" s="210" t="s">
        <v>86</v>
      </c>
      <c r="AY162" s="14" t="s">
        <v>169</v>
      </c>
      <c r="BE162" s="211">
        <f t="shared" si="9"/>
        <v>0</v>
      </c>
      <c r="BF162" s="211">
        <f t="shared" si="10"/>
        <v>0</v>
      </c>
      <c r="BG162" s="211">
        <f t="shared" si="11"/>
        <v>0</v>
      </c>
      <c r="BH162" s="211">
        <f t="shared" si="12"/>
        <v>0</v>
      </c>
      <c r="BI162" s="211">
        <f t="shared" si="13"/>
        <v>0</v>
      </c>
      <c r="BJ162" s="14" t="s">
        <v>84</v>
      </c>
      <c r="BK162" s="211">
        <f t="shared" si="14"/>
        <v>0</v>
      </c>
      <c r="BL162" s="14" t="s">
        <v>177</v>
      </c>
      <c r="BM162" s="210" t="s">
        <v>474</v>
      </c>
    </row>
    <row r="163" spans="1:65" s="2" customFormat="1" ht="21.75" customHeight="1">
      <c r="A163" s="31"/>
      <c r="B163" s="32"/>
      <c r="C163" s="198" t="s">
        <v>475</v>
      </c>
      <c r="D163" s="198" t="s">
        <v>173</v>
      </c>
      <c r="E163" s="199" t="s">
        <v>476</v>
      </c>
      <c r="F163" s="200" t="s">
        <v>477</v>
      </c>
      <c r="G163" s="201" t="s">
        <v>275</v>
      </c>
      <c r="H163" s="202">
        <v>242</v>
      </c>
      <c r="I163" s="203"/>
      <c r="J163" s="204">
        <f t="shared" si="5"/>
        <v>0</v>
      </c>
      <c r="K163" s="205"/>
      <c r="L163" s="36"/>
      <c r="M163" s="206" t="s">
        <v>1</v>
      </c>
      <c r="N163" s="207" t="s">
        <v>41</v>
      </c>
      <c r="O163" s="68"/>
      <c r="P163" s="208">
        <f t="shared" si="6"/>
        <v>0</v>
      </c>
      <c r="Q163" s="208">
        <v>0</v>
      </c>
      <c r="R163" s="208">
        <f t="shared" si="7"/>
        <v>0</v>
      </c>
      <c r="S163" s="208">
        <v>8.3000000000000001E-4</v>
      </c>
      <c r="T163" s="209">
        <f t="shared" si="8"/>
        <v>0.20086000000000001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210" t="s">
        <v>177</v>
      </c>
      <c r="AT163" s="210" t="s">
        <v>173</v>
      </c>
      <c r="AU163" s="210" t="s">
        <v>86</v>
      </c>
      <c r="AY163" s="14" t="s">
        <v>169</v>
      </c>
      <c r="BE163" s="211">
        <f t="shared" si="9"/>
        <v>0</v>
      </c>
      <c r="BF163" s="211">
        <f t="shared" si="10"/>
        <v>0</v>
      </c>
      <c r="BG163" s="211">
        <f t="shared" si="11"/>
        <v>0</v>
      </c>
      <c r="BH163" s="211">
        <f t="shared" si="12"/>
        <v>0</v>
      </c>
      <c r="BI163" s="211">
        <f t="shared" si="13"/>
        <v>0</v>
      </c>
      <c r="BJ163" s="14" t="s">
        <v>84</v>
      </c>
      <c r="BK163" s="211">
        <f t="shared" si="14"/>
        <v>0</v>
      </c>
      <c r="BL163" s="14" t="s">
        <v>177</v>
      </c>
      <c r="BM163" s="210" t="s">
        <v>478</v>
      </c>
    </row>
    <row r="164" spans="1:65" s="2" customFormat="1" ht="21.75" customHeight="1">
      <c r="A164" s="31"/>
      <c r="B164" s="32"/>
      <c r="C164" s="198" t="s">
        <v>479</v>
      </c>
      <c r="D164" s="198" t="s">
        <v>173</v>
      </c>
      <c r="E164" s="199" t="s">
        <v>480</v>
      </c>
      <c r="F164" s="200" t="s">
        <v>481</v>
      </c>
      <c r="G164" s="201" t="s">
        <v>275</v>
      </c>
      <c r="H164" s="202">
        <v>118.8</v>
      </c>
      <c r="I164" s="203"/>
      <c r="J164" s="204">
        <f t="shared" si="5"/>
        <v>0</v>
      </c>
      <c r="K164" s="205"/>
      <c r="L164" s="36"/>
      <c r="M164" s="206" t="s">
        <v>1</v>
      </c>
      <c r="N164" s="207" t="s">
        <v>41</v>
      </c>
      <c r="O164" s="68"/>
      <c r="P164" s="208">
        <f t="shared" si="6"/>
        <v>0</v>
      </c>
      <c r="Q164" s="208">
        <v>0</v>
      </c>
      <c r="R164" s="208">
        <f t="shared" si="7"/>
        <v>0</v>
      </c>
      <c r="S164" s="208">
        <v>0</v>
      </c>
      <c r="T164" s="209">
        <f t="shared" si="8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10" t="s">
        <v>251</v>
      </c>
      <c r="AT164" s="210" t="s">
        <v>173</v>
      </c>
      <c r="AU164" s="210" t="s">
        <v>86</v>
      </c>
      <c r="AY164" s="14" t="s">
        <v>169</v>
      </c>
      <c r="BE164" s="211">
        <f t="shared" si="9"/>
        <v>0</v>
      </c>
      <c r="BF164" s="211">
        <f t="shared" si="10"/>
        <v>0</v>
      </c>
      <c r="BG164" s="211">
        <f t="shared" si="11"/>
        <v>0</v>
      </c>
      <c r="BH164" s="211">
        <f t="shared" si="12"/>
        <v>0</v>
      </c>
      <c r="BI164" s="211">
        <f t="shared" si="13"/>
        <v>0</v>
      </c>
      <c r="BJ164" s="14" t="s">
        <v>84</v>
      </c>
      <c r="BK164" s="211">
        <f t="shared" si="14"/>
        <v>0</v>
      </c>
      <c r="BL164" s="14" t="s">
        <v>251</v>
      </c>
      <c r="BM164" s="210" t="s">
        <v>482</v>
      </c>
    </row>
    <row r="165" spans="1:65" s="2" customFormat="1" ht="33" customHeight="1">
      <c r="A165" s="31"/>
      <c r="B165" s="32"/>
      <c r="C165" s="198" t="s">
        <v>183</v>
      </c>
      <c r="D165" s="198" t="s">
        <v>173</v>
      </c>
      <c r="E165" s="199" t="s">
        <v>373</v>
      </c>
      <c r="F165" s="200" t="s">
        <v>374</v>
      </c>
      <c r="G165" s="201" t="s">
        <v>176</v>
      </c>
      <c r="H165" s="202">
        <v>554.27300000000002</v>
      </c>
      <c r="I165" s="203"/>
      <c r="J165" s="204">
        <f t="shared" si="5"/>
        <v>0</v>
      </c>
      <c r="K165" s="205"/>
      <c r="L165" s="36"/>
      <c r="M165" s="206" t="s">
        <v>1</v>
      </c>
      <c r="N165" s="207" t="s">
        <v>41</v>
      </c>
      <c r="O165" s="68"/>
      <c r="P165" s="208">
        <f t="shared" si="6"/>
        <v>0</v>
      </c>
      <c r="Q165" s="208">
        <v>0</v>
      </c>
      <c r="R165" s="208">
        <f t="shared" si="7"/>
        <v>0</v>
      </c>
      <c r="S165" s="208">
        <v>4.5999999999999999E-2</v>
      </c>
      <c r="T165" s="209">
        <f t="shared" si="8"/>
        <v>25.496558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210" t="s">
        <v>177</v>
      </c>
      <c r="AT165" s="210" t="s">
        <v>173</v>
      </c>
      <c r="AU165" s="210" t="s">
        <v>86</v>
      </c>
      <c r="AY165" s="14" t="s">
        <v>169</v>
      </c>
      <c r="BE165" s="211">
        <f t="shared" si="9"/>
        <v>0</v>
      </c>
      <c r="BF165" s="211">
        <f t="shared" si="10"/>
        <v>0</v>
      </c>
      <c r="BG165" s="211">
        <f t="shared" si="11"/>
        <v>0</v>
      </c>
      <c r="BH165" s="211">
        <f t="shared" si="12"/>
        <v>0</v>
      </c>
      <c r="BI165" s="211">
        <f t="shared" si="13"/>
        <v>0</v>
      </c>
      <c r="BJ165" s="14" t="s">
        <v>84</v>
      </c>
      <c r="BK165" s="211">
        <f t="shared" si="14"/>
        <v>0</v>
      </c>
      <c r="BL165" s="14" t="s">
        <v>177</v>
      </c>
      <c r="BM165" s="210" t="s">
        <v>483</v>
      </c>
    </row>
    <row r="166" spans="1:65" s="12" customFormat="1" ht="22.9" customHeight="1">
      <c r="B166" s="182"/>
      <c r="C166" s="183"/>
      <c r="D166" s="184" t="s">
        <v>75</v>
      </c>
      <c r="E166" s="196" t="s">
        <v>215</v>
      </c>
      <c r="F166" s="196" t="s">
        <v>216</v>
      </c>
      <c r="G166" s="183"/>
      <c r="H166" s="183"/>
      <c r="I166" s="186"/>
      <c r="J166" s="197">
        <f>BK166</f>
        <v>0</v>
      </c>
      <c r="K166" s="183"/>
      <c r="L166" s="188"/>
      <c r="M166" s="189"/>
      <c r="N166" s="190"/>
      <c r="O166" s="190"/>
      <c r="P166" s="191">
        <f>SUM(P167:P175)</f>
        <v>0</v>
      </c>
      <c r="Q166" s="190"/>
      <c r="R166" s="191">
        <f>SUM(R167:R175)</f>
        <v>0</v>
      </c>
      <c r="S166" s="190"/>
      <c r="T166" s="192">
        <f>SUM(T167:T175)</f>
        <v>0</v>
      </c>
      <c r="AR166" s="193" t="s">
        <v>84</v>
      </c>
      <c r="AT166" s="194" t="s">
        <v>75</v>
      </c>
      <c r="AU166" s="194" t="s">
        <v>84</v>
      </c>
      <c r="AY166" s="193" t="s">
        <v>169</v>
      </c>
      <c r="BK166" s="195">
        <f>SUM(BK167:BK175)</f>
        <v>0</v>
      </c>
    </row>
    <row r="167" spans="1:65" s="2" customFormat="1" ht="16.5" customHeight="1">
      <c r="A167" s="31"/>
      <c r="B167" s="32"/>
      <c r="C167" s="198" t="s">
        <v>484</v>
      </c>
      <c r="D167" s="198" t="s">
        <v>173</v>
      </c>
      <c r="E167" s="199" t="s">
        <v>485</v>
      </c>
      <c r="F167" s="200" t="s">
        <v>486</v>
      </c>
      <c r="G167" s="201" t="s">
        <v>209</v>
      </c>
      <c r="H167" s="202">
        <v>1</v>
      </c>
      <c r="I167" s="203"/>
      <c r="J167" s="204">
        <f t="shared" ref="J167:J175" si="15">ROUND(I167*H167,2)</f>
        <v>0</v>
      </c>
      <c r="K167" s="205"/>
      <c r="L167" s="36"/>
      <c r="M167" s="206" t="s">
        <v>1</v>
      </c>
      <c r="N167" s="207" t="s">
        <v>41</v>
      </c>
      <c r="O167" s="68"/>
      <c r="P167" s="208">
        <f t="shared" ref="P167:P175" si="16">O167*H167</f>
        <v>0</v>
      </c>
      <c r="Q167" s="208">
        <v>0</v>
      </c>
      <c r="R167" s="208">
        <f t="shared" ref="R167:R175" si="17">Q167*H167</f>
        <v>0</v>
      </c>
      <c r="S167" s="208">
        <v>0</v>
      </c>
      <c r="T167" s="209">
        <f t="shared" ref="T167:T175" si="18"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210" t="s">
        <v>177</v>
      </c>
      <c r="AT167" s="210" t="s">
        <v>173</v>
      </c>
      <c r="AU167" s="210" t="s">
        <v>86</v>
      </c>
      <c r="AY167" s="14" t="s">
        <v>169</v>
      </c>
      <c r="BE167" s="211">
        <f t="shared" ref="BE167:BE175" si="19">IF(N167="základní",J167,0)</f>
        <v>0</v>
      </c>
      <c r="BF167" s="211">
        <f t="shared" ref="BF167:BF175" si="20">IF(N167="snížená",J167,0)</f>
        <v>0</v>
      </c>
      <c r="BG167" s="211">
        <f t="shared" ref="BG167:BG175" si="21">IF(N167="zákl. přenesená",J167,0)</f>
        <v>0</v>
      </c>
      <c r="BH167" s="211">
        <f t="shared" ref="BH167:BH175" si="22">IF(N167="sníž. přenesená",J167,0)</f>
        <v>0</v>
      </c>
      <c r="BI167" s="211">
        <f t="shared" ref="BI167:BI175" si="23">IF(N167="nulová",J167,0)</f>
        <v>0</v>
      </c>
      <c r="BJ167" s="14" t="s">
        <v>84</v>
      </c>
      <c r="BK167" s="211">
        <f t="shared" ref="BK167:BK175" si="24">ROUND(I167*H167,2)</f>
        <v>0</v>
      </c>
      <c r="BL167" s="14" t="s">
        <v>177</v>
      </c>
      <c r="BM167" s="210" t="s">
        <v>487</v>
      </c>
    </row>
    <row r="168" spans="1:65" s="2" customFormat="1" ht="21.75" customHeight="1">
      <c r="A168" s="31"/>
      <c r="B168" s="32"/>
      <c r="C168" s="198" t="s">
        <v>297</v>
      </c>
      <c r="D168" s="198" t="s">
        <v>173</v>
      </c>
      <c r="E168" s="199" t="s">
        <v>488</v>
      </c>
      <c r="F168" s="200" t="s">
        <v>489</v>
      </c>
      <c r="G168" s="201" t="s">
        <v>220</v>
      </c>
      <c r="H168" s="202">
        <v>295.99099999999999</v>
      </c>
      <c r="I168" s="203"/>
      <c r="J168" s="204">
        <f t="shared" si="15"/>
        <v>0</v>
      </c>
      <c r="K168" s="205"/>
      <c r="L168" s="36"/>
      <c r="M168" s="206" t="s">
        <v>1</v>
      </c>
      <c r="N168" s="207" t="s">
        <v>41</v>
      </c>
      <c r="O168" s="68"/>
      <c r="P168" s="208">
        <f t="shared" si="16"/>
        <v>0</v>
      </c>
      <c r="Q168" s="208">
        <v>0</v>
      </c>
      <c r="R168" s="208">
        <f t="shared" si="17"/>
        <v>0</v>
      </c>
      <c r="S168" s="208">
        <v>0</v>
      </c>
      <c r="T168" s="209">
        <f t="shared" si="18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210" t="s">
        <v>177</v>
      </c>
      <c r="AT168" s="210" t="s">
        <v>173</v>
      </c>
      <c r="AU168" s="210" t="s">
        <v>86</v>
      </c>
      <c r="AY168" s="14" t="s">
        <v>169</v>
      </c>
      <c r="BE168" s="211">
        <f t="shared" si="19"/>
        <v>0</v>
      </c>
      <c r="BF168" s="211">
        <f t="shared" si="20"/>
        <v>0</v>
      </c>
      <c r="BG168" s="211">
        <f t="shared" si="21"/>
        <v>0</v>
      </c>
      <c r="BH168" s="211">
        <f t="shared" si="22"/>
        <v>0</v>
      </c>
      <c r="BI168" s="211">
        <f t="shared" si="23"/>
        <v>0</v>
      </c>
      <c r="BJ168" s="14" t="s">
        <v>84</v>
      </c>
      <c r="BK168" s="211">
        <f t="shared" si="24"/>
        <v>0</v>
      </c>
      <c r="BL168" s="14" t="s">
        <v>177</v>
      </c>
      <c r="BM168" s="210" t="s">
        <v>490</v>
      </c>
    </row>
    <row r="169" spans="1:65" s="2" customFormat="1" ht="21.75" customHeight="1">
      <c r="A169" s="31"/>
      <c r="B169" s="32"/>
      <c r="C169" s="198" t="s">
        <v>491</v>
      </c>
      <c r="D169" s="198" t="s">
        <v>173</v>
      </c>
      <c r="E169" s="199" t="s">
        <v>376</v>
      </c>
      <c r="F169" s="200" t="s">
        <v>377</v>
      </c>
      <c r="G169" s="201" t="s">
        <v>220</v>
      </c>
      <c r="H169" s="202">
        <v>335.63499999999999</v>
      </c>
      <c r="I169" s="203"/>
      <c r="J169" s="204">
        <f t="shared" si="15"/>
        <v>0</v>
      </c>
      <c r="K169" s="205"/>
      <c r="L169" s="36"/>
      <c r="M169" s="206" t="s">
        <v>1</v>
      </c>
      <c r="N169" s="207" t="s">
        <v>41</v>
      </c>
      <c r="O169" s="68"/>
      <c r="P169" s="208">
        <f t="shared" si="16"/>
        <v>0</v>
      </c>
      <c r="Q169" s="208">
        <v>0</v>
      </c>
      <c r="R169" s="208">
        <f t="shared" si="17"/>
        <v>0</v>
      </c>
      <c r="S169" s="208">
        <v>0</v>
      </c>
      <c r="T169" s="209">
        <f t="shared" si="18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210" t="s">
        <v>177</v>
      </c>
      <c r="AT169" s="210" t="s">
        <v>173</v>
      </c>
      <c r="AU169" s="210" t="s">
        <v>86</v>
      </c>
      <c r="AY169" s="14" t="s">
        <v>169</v>
      </c>
      <c r="BE169" s="211">
        <f t="shared" si="19"/>
        <v>0</v>
      </c>
      <c r="BF169" s="211">
        <f t="shared" si="20"/>
        <v>0</v>
      </c>
      <c r="BG169" s="211">
        <f t="shared" si="21"/>
        <v>0</v>
      </c>
      <c r="BH169" s="211">
        <f t="shared" si="22"/>
        <v>0</v>
      </c>
      <c r="BI169" s="211">
        <f t="shared" si="23"/>
        <v>0</v>
      </c>
      <c r="BJ169" s="14" t="s">
        <v>84</v>
      </c>
      <c r="BK169" s="211">
        <f t="shared" si="24"/>
        <v>0</v>
      </c>
      <c r="BL169" s="14" t="s">
        <v>177</v>
      </c>
      <c r="BM169" s="210" t="s">
        <v>492</v>
      </c>
    </row>
    <row r="170" spans="1:65" s="2" customFormat="1" ht="21.75" customHeight="1">
      <c r="A170" s="31"/>
      <c r="B170" s="32"/>
      <c r="C170" s="198" t="s">
        <v>8</v>
      </c>
      <c r="D170" s="198" t="s">
        <v>173</v>
      </c>
      <c r="E170" s="199" t="s">
        <v>223</v>
      </c>
      <c r="F170" s="200" t="s">
        <v>224</v>
      </c>
      <c r="G170" s="201" t="s">
        <v>220</v>
      </c>
      <c r="H170" s="202">
        <v>715.15200000000004</v>
      </c>
      <c r="I170" s="203"/>
      <c r="J170" s="204">
        <f t="shared" si="15"/>
        <v>0</v>
      </c>
      <c r="K170" s="205"/>
      <c r="L170" s="36"/>
      <c r="M170" s="206" t="s">
        <v>1</v>
      </c>
      <c r="N170" s="207" t="s">
        <v>41</v>
      </c>
      <c r="O170" s="68"/>
      <c r="P170" s="208">
        <f t="shared" si="16"/>
        <v>0</v>
      </c>
      <c r="Q170" s="208">
        <v>0</v>
      </c>
      <c r="R170" s="208">
        <f t="shared" si="17"/>
        <v>0</v>
      </c>
      <c r="S170" s="208">
        <v>0</v>
      </c>
      <c r="T170" s="209">
        <f t="shared" si="18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210" t="s">
        <v>177</v>
      </c>
      <c r="AT170" s="210" t="s">
        <v>173</v>
      </c>
      <c r="AU170" s="210" t="s">
        <v>86</v>
      </c>
      <c r="AY170" s="14" t="s">
        <v>169</v>
      </c>
      <c r="BE170" s="211">
        <f t="shared" si="19"/>
        <v>0</v>
      </c>
      <c r="BF170" s="211">
        <f t="shared" si="20"/>
        <v>0</v>
      </c>
      <c r="BG170" s="211">
        <f t="shared" si="21"/>
        <v>0</v>
      </c>
      <c r="BH170" s="211">
        <f t="shared" si="22"/>
        <v>0</v>
      </c>
      <c r="BI170" s="211">
        <f t="shared" si="23"/>
        <v>0</v>
      </c>
      <c r="BJ170" s="14" t="s">
        <v>84</v>
      </c>
      <c r="BK170" s="211">
        <f t="shared" si="24"/>
        <v>0</v>
      </c>
      <c r="BL170" s="14" t="s">
        <v>177</v>
      </c>
      <c r="BM170" s="210" t="s">
        <v>493</v>
      </c>
    </row>
    <row r="171" spans="1:65" s="2" customFormat="1" ht="21.75" customHeight="1">
      <c r="A171" s="31"/>
      <c r="B171" s="32"/>
      <c r="C171" s="198" t="s">
        <v>251</v>
      </c>
      <c r="D171" s="198" t="s">
        <v>173</v>
      </c>
      <c r="E171" s="199" t="s">
        <v>227</v>
      </c>
      <c r="F171" s="200" t="s">
        <v>228</v>
      </c>
      <c r="G171" s="201" t="s">
        <v>220</v>
      </c>
      <c r="H171" s="202">
        <v>5006.0640000000003</v>
      </c>
      <c r="I171" s="203"/>
      <c r="J171" s="204">
        <f t="shared" si="15"/>
        <v>0</v>
      </c>
      <c r="K171" s="205"/>
      <c r="L171" s="36"/>
      <c r="M171" s="206" t="s">
        <v>1</v>
      </c>
      <c r="N171" s="207" t="s">
        <v>41</v>
      </c>
      <c r="O171" s="68"/>
      <c r="P171" s="208">
        <f t="shared" si="16"/>
        <v>0</v>
      </c>
      <c r="Q171" s="208">
        <v>0</v>
      </c>
      <c r="R171" s="208">
        <f t="shared" si="17"/>
        <v>0</v>
      </c>
      <c r="S171" s="208">
        <v>0</v>
      </c>
      <c r="T171" s="209">
        <f t="shared" si="18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210" t="s">
        <v>177</v>
      </c>
      <c r="AT171" s="210" t="s">
        <v>173</v>
      </c>
      <c r="AU171" s="210" t="s">
        <v>86</v>
      </c>
      <c r="AY171" s="14" t="s">
        <v>169</v>
      </c>
      <c r="BE171" s="211">
        <f t="shared" si="19"/>
        <v>0</v>
      </c>
      <c r="BF171" s="211">
        <f t="shared" si="20"/>
        <v>0</v>
      </c>
      <c r="BG171" s="211">
        <f t="shared" si="21"/>
        <v>0</v>
      </c>
      <c r="BH171" s="211">
        <f t="shared" si="22"/>
        <v>0</v>
      </c>
      <c r="BI171" s="211">
        <f t="shared" si="23"/>
        <v>0</v>
      </c>
      <c r="BJ171" s="14" t="s">
        <v>84</v>
      </c>
      <c r="BK171" s="211">
        <f t="shared" si="24"/>
        <v>0</v>
      </c>
      <c r="BL171" s="14" t="s">
        <v>177</v>
      </c>
      <c r="BM171" s="210" t="s">
        <v>494</v>
      </c>
    </row>
    <row r="172" spans="1:65" s="2" customFormat="1" ht="33" customHeight="1">
      <c r="A172" s="31"/>
      <c r="B172" s="32"/>
      <c r="C172" s="198" t="s">
        <v>359</v>
      </c>
      <c r="D172" s="198" t="s">
        <v>173</v>
      </c>
      <c r="E172" s="199" t="s">
        <v>495</v>
      </c>
      <c r="F172" s="200" t="s">
        <v>496</v>
      </c>
      <c r="G172" s="201" t="s">
        <v>220</v>
      </c>
      <c r="H172" s="202">
        <v>591.69100000000003</v>
      </c>
      <c r="I172" s="203"/>
      <c r="J172" s="204">
        <f t="shared" si="15"/>
        <v>0</v>
      </c>
      <c r="K172" s="205"/>
      <c r="L172" s="36"/>
      <c r="M172" s="206" t="s">
        <v>1</v>
      </c>
      <c r="N172" s="207" t="s">
        <v>41</v>
      </c>
      <c r="O172" s="68"/>
      <c r="P172" s="208">
        <f t="shared" si="16"/>
        <v>0</v>
      </c>
      <c r="Q172" s="208">
        <v>0</v>
      </c>
      <c r="R172" s="208">
        <f t="shared" si="17"/>
        <v>0</v>
      </c>
      <c r="S172" s="208">
        <v>0</v>
      </c>
      <c r="T172" s="209">
        <f t="shared" si="18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210" t="s">
        <v>177</v>
      </c>
      <c r="AT172" s="210" t="s">
        <v>173</v>
      </c>
      <c r="AU172" s="210" t="s">
        <v>86</v>
      </c>
      <c r="AY172" s="14" t="s">
        <v>169</v>
      </c>
      <c r="BE172" s="211">
        <f t="shared" si="19"/>
        <v>0</v>
      </c>
      <c r="BF172" s="211">
        <f t="shared" si="20"/>
        <v>0</v>
      </c>
      <c r="BG172" s="211">
        <f t="shared" si="21"/>
        <v>0</v>
      </c>
      <c r="BH172" s="211">
        <f t="shared" si="22"/>
        <v>0</v>
      </c>
      <c r="BI172" s="211">
        <f t="shared" si="23"/>
        <v>0</v>
      </c>
      <c r="BJ172" s="14" t="s">
        <v>84</v>
      </c>
      <c r="BK172" s="211">
        <f t="shared" si="24"/>
        <v>0</v>
      </c>
      <c r="BL172" s="14" t="s">
        <v>177</v>
      </c>
      <c r="BM172" s="210" t="s">
        <v>497</v>
      </c>
    </row>
    <row r="173" spans="1:65" s="2" customFormat="1" ht="44.25" customHeight="1">
      <c r="A173" s="31"/>
      <c r="B173" s="32"/>
      <c r="C173" s="198" t="s">
        <v>498</v>
      </c>
      <c r="D173" s="198" t="s">
        <v>173</v>
      </c>
      <c r="E173" s="199" t="s">
        <v>499</v>
      </c>
      <c r="F173" s="200" t="s">
        <v>500</v>
      </c>
      <c r="G173" s="201" t="s">
        <v>220</v>
      </c>
      <c r="H173" s="202">
        <v>53.637</v>
      </c>
      <c r="I173" s="203"/>
      <c r="J173" s="204">
        <f t="shared" si="15"/>
        <v>0</v>
      </c>
      <c r="K173" s="205"/>
      <c r="L173" s="36"/>
      <c r="M173" s="206" t="s">
        <v>1</v>
      </c>
      <c r="N173" s="207" t="s">
        <v>41</v>
      </c>
      <c r="O173" s="68"/>
      <c r="P173" s="208">
        <f t="shared" si="16"/>
        <v>0</v>
      </c>
      <c r="Q173" s="208">
        <v>0</v>
      </c>
      <c r="R173" s="208">
        <f t="shared" si="17"/>
        <v>0</v>
      </c>
      <c r="S173" s="208">
        <v>0</v>
      </c>
      <c r="T173" s="209">
        <f t="shared" si="18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210" t="s">
        <v>177</v>
      </c>
      <c r="AT173" s="210" t="s">
        <v>173</v>
      </c>
      <c r="AU173" s="210" t="s">
        <v>86</v>
      </c>
      <c r="AY173" s="14" t="s">
        <v>169</v>
      </c>
      <c r="BE173" s="211">
        <f t="shared" si="19"/>
        <v>0</v>
      </c>
      <c r="BF173" s="211">
        <f t="shared" si="20"/>
        <v>0</v>
      </c>
      <c r="BG173" s="211">
        <f t="shared" si="21"/>
        <v>0</v>
      </c>
      <c r="BH173" s="211">
        <f t="shared" si="22"/>
        <v>0</v>
      </c>
      <c r="BI173" s="211">
        <f t="shared" si="23"/>
        <v>0</v>
      </c>
      <c r="BJ173" s="14" t="s">
        <v>84</v>
      </c>
      <c r="BK173" s="211">
        <f t="shared" si="24"/>
        <v>0</v>
      </c>
      <c r="BL173" s="14" t="s">
        <v>177</v>
      </c>
      <c r="BM173" s="210" t="s">
        <v>501</v>
      </c>
    </row>
    <row r="174" spans="1:65" s="2" customFormat="1" ht="33" customHeight="1">
      <c r="A174" s="31"/>
      <c r="B174" s="32"/>
      <c r="C174" s="198" t="s">
        <v>293</v>
      </c>
      <c r="D174" s="198" t="s">
        <v>173</v>
      </c>
      <c r="E174" s="199" t="s">
        <v>234</v>
      </c>
      <c r="F174" s="200" t="s">
        <v>235</v>
      </c>
      <c r="G174" s="201" t="s">
        <v>220</v>
      </c>
      <c r="H174" s="202">
        <v>1.681</v>
      </c>
      <c r="I174" s="203"/>
      <c r="J174" s="204">
        <f t="shared" si="15"/>
        <v>0</v>
      </c>
      <c r="K174" s="205"/>
      <c r="L174" s="36"/>
      <c r="M174" s="206" t="s">
        <v>1</v>
      </c>
      <c r="N174" s="207" t="s">
        <v>41</v>
      </c>
      <c r="O174" s="68"/>
      <c r="P174" s="208">
        <f t="shared" si="16"/>
        <v>0</v>
      </c>
      <c r="Q174" s="208">
        <v>0</v>
      </c>
      <c r="R174" s="208">
        <f t="shared" si="17"/>
        <v>0</v>
      </c>
      <c r="S174" s="208">
        <v>0</v>
      </c>
      <c r="T174" s="209">
        <f t="shared" si="18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210" t="s">
        <v>177</v>
      </c>
      <c r="AT174" s="210" t="s">
        <v>173</v>
      </c>
      <c r="AU174" s="210" t="s">
        <v>86</v>
      </c>
      <c r="AY174" s="14" t="s">
        <v>169</v>
      </c>
      <c r="BE174" s="211">
        <f t="shared" si="19"/>
        <v>0</v>
      </c>
      <c r="BF174" s="211">
        <f t="shared" si="20"/>
        <v>0</v>
      </c>
      <c r="BG174" s="211">
        <f t="shared" si="21"/>
        <v>0</v>
      </c>
      <c r="BH174" s="211">
        <f t="shared" si="22"/>
        <v>0</v>
      </c>
      <c r="BI174" s="211">
        <f t="shared" si="23"/>
        <v>0</v>
      </c>
      <c r="BJ174" s="14" t="s">
        <v>84</v>
      </c>
      <c r="BK174" s="211">
        <f t="shared" si="24"/>
        <v>0</v>
      </c>
      <c r="BL174" s="14" t="s">
        <v>177</v>
      </c>
      <c r="BM174" s="210" t="s">
        <v>502</v>
      </c>
    </row>
    <row r="175" spans="1:65" s="2" customFormat="1" ht="33" customHeight="1">
      <c r="A175" s="31"/>
      <c r="B175" s="32"/>
      <c r="C175" s="198" t="s">
        <v>307</v>
      </c>
      <c r="D175" s="198" t="s">
        <v>173</v>
      </c>
      <c r="E175" s="199" t="s">
        <v>242</v>
      </c>
      <c r="F175" s="200" t="s">
        <v>243</v>
      </c>
      <c r="G175" s="201" t="s">
        <v>220</v>
      </c>
      <c r="H175" s="202">
        <v>32.183</v>
      </c>
      <c r="I175" s="203"/>
      <c r="J175" s="204">
        <f t="shared" si="15"/>
        <v>0</v>
      </c>
      <c r="K175" s="205"/>
      <c r="L175" s="36"/>
      <c r="M175" s="206" t="s">
        <v>1</v>
      </c>
      <c r="N175" s="207" t="s">
        <v>41</v>
      </c>
      <c r="O175" s="68"/>
      <c r="P175" s="208">
        <f t="shared" si="16"/>
        <v>0</v>
      </c>
      <c r="Q175" s="208">
        <v>0</v>
      </c>
      <c r="R175" s="208">
        <f t="shared" si="17"/>
        <v>0</v>
      </c>
      <c r="S175" s="208">
        <v>0</v>
      </c>
      <c r="T175" s="209">
        <f t="shared" si="18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210" t="s">
        <v>177</v>
      </c>
      <c r="AT175" s="210" t="s">
        <v>173</v>
      </c>
      <c r="AU175" s="210" t="s">
        <v>86</v>
      </c>
      <c r="AY175" s="14" t="s">
        <v>169</v>
      </c>
      <c r="BE175" s="211">
        <f t="shared" si="19"/>
        <v>0</v>
      </c>
      <c r="BF175" s="211">
        <f t="shared" si="20"/>
        <v>0</v>
      </c>
      <c r="BG175" s="211">
        <f t="shared" si="21"/>
        <v>0</v>
      </c>
      <c r="BH175" s="211">
        <f t="shared" si="22"/>
        <v>0</v>
      </c>
      <c r="BI175" s="211">
        <f t="shared" si="23"/>
        <v>0</v>
      </c>
      <c r="BJ175" s="14" t="s">
        <v>84</v>
      </c>
      <c r="BK175" s="211">
        <f t="shared" si="24"/>
        <v>0</v>
      </c>
      <c r="BL175" s="14" t="s">
        <v>177</v>
      </c>
      <c r="BM175" s="210" t="s">
        <v>503</v>
      </c>
    </row>
    <row r="176" spans="1:65" s="12" customFormat="1" ht="25.9" customHeight="1">
      <c r="B176" s="182"/>
      <c r="C176" s="183"/>
      <c r="D176" s="184" t="s">
        <v>75</v>
      </c>
      <c r="E176" s="185" t="s">
        <v>245</v>
      </c>
      <c r="F176" s="185" t="s">
        <v>246</v>
      </c>
      <c r="G176" s="183"/>
      <c r="H176" s="183"/>
      <c r="I176" s="186"/>
      <c r="J176" s="187">
        <f>BK176</f>
        <v>0</v>
      </c>
      <c r="K176" s="183"/>
      <c r="L176" s="188"/>
      <c r="M176" s="189"/>
      <c r="N176" s="190"/>
      <c r="O176" s="190"/>
      <c r="P176" s="191">
        <f>P177+P179+P193+P198+P200+P205</f>
        <v>0</v>
      </c>
      <c r="Q176" s="190"/>
      <c r="R176" s="191">
        <f>R177+R179+R193+R198+R200+R205</f>
        <v>0</v>
      </c>
      <c r="S176" s="190"/>
      <c r="T176" s="192">
        <f>T177+T179+T193+T198+T200+T205</f>
        <v>87.02648465</v>
      </c>
      <c r="AR176" s="193" t="s">
        <v>86</v>
      </c>
      <c r="AT176" s="194" t="s">
        <v>75</v>
      </c>
      <c r="AU176" s="194" t="s">
        <v>76</v>
      </c>
      <c r="AY176" s="193" t="s">
        <v>169</v>
      </c>
      <c r="BK176" s="195">
        <f>BK177+BK179+BK193+BK198+BK200+BK205</f>
        <v>0</v>
      </c>
    </row>
    <row r="177" spans="1:65" s="12" customFormat="1" ht="22.9" customHeight="1">
      <c r="B177" s="182"/>
      <c r="C177" s="183"/>
      <c r="D177" s="184" t="s">
        <v>75</v>
      </c>
      <c r="E177" s="196" t="s">
        <v>504</v>
      </c>
      <c r="F177" s="196" t="s">
        <v>505</v>
      </c>
      <c r="G177" s="183"/>
      <c r="H177" s="183"/>
      <c r="I177" s="186"/>
      <c r="J177" s="197">
        <f>BK177</f>
        <v>0</v>
      </c>
      <c r="K177" s="183"/>
      <c r="L177" s="188"/>
      <c r="M177" s="189"/>
      <c r="N177" s="190"/>
      <c r="O177" s="190"/>
      <c r="P177" s="191">
        <f>P178</f>
        <v>0</v>
      </c>
      <c r="Q177" s="190"/>
      <c r="R177" s="191">
        <f>R178</f>
        <v>0</v>
      </c>
      <c r="S177" s="190"/>
      <c r="T177" s="192">
        <f>T178</f>
        <v>0.47167919999999997</v>
      </c>
      <c r="AR177" s="193" t="s">
        <v>86</v>
      </c>
      <c r="AT177" s="194" t="s">
        <v>75</v>
      </c>
      <c r="AU177" s="194" t="s">
        <v>84</v>
      </c>
      <c r="AY177" s="193" t="s">
        <v>169</v>
      </c>
      <c r="BK177" s="195">
        <f>BK178</f>
        <v>0</v>
      </c>
    </row>
    <row r="178" spans="1:65" s="2" customFormat="1" ht="21.75" customHeight="1">
      <c r="A178" s="31"/>
      <c r="B178" s="32"/>
      <c r="C178" s="198" t="s">
        <v>506</v>
      </c>
      <c r="D178" s="198" t="s">
        <v>173</v>
      </c>
      <c r="E178" s="199" t="s">
        <v>507</v>
      </c>
      <c r="F178" s="200" t="s">
        <v>508</v>
      </c>
      <c r="G178" s="201" t="s">
        <v>176</v>
      </c>
      <c r="H178" s="202">
        <v>93.96</v>
      </c>
      <c r="I178" s="203"/>
      <c r="J178" s="204">
        <f>ROUND(I178*H178,2)</f>
        <v>0</v>
      </c>
      <c r="K178" s="205"/>
      <c r="L178" s="36"/>
      <c r="M178" s="206" t="s">
        <v>1</v>
      </c>
      <c r="N178" s="207" t="s">
        <v>41</v>
      </c>
      <c r="O178" s="68"/>
      <c r="P178" s="208">
        <f>O178*H178</f>
        <v>0</v>
      </c>
      <c r="Q178" s="208">
        <v>0</v>
      </c>
      <c r="R178" s="208">
        <f>Q178*H178</f>
        <v>0</v>
      </c>
      <c r="S178" s="208">
        <v>5.0200000000000002E-3</v>
      </c>
      <c r="T178" s="209">
        <f>S178*H178</f>
        <v>0.47167919999999997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210" t="s">
        <v>251</v>
      </c>
      <c r="AT178" s="210" t="s">
        <v>173</v>
      </c>
      <c r="AU178" s="210" t="s">
        <v>86</v>
      </c>
      <c r="AY178" s="14" t="s">
        <v>169</v>
      </c>
      <c r="BE178" s="211">
        <f>IF(N178="základní",J178,0)</f>
        <v>0</v>
      </c>
      <c r="BF178" s="211">
        <f>IF(N178="snížená",J178,0)</f>
        <v>0</v>
      </c>
      <c r="BG178" s="211">
        <f>IF(N178="zákl. přenesená",J178,0)</f>
        <v>0</v>
      </c>
      <c r="BH178" s="211">
        <f>IF(N178="sníž. přenesená",J178,0)</f>
        <v>0</v>
      </c>
      <c r="BI178" s="211">
        <f>IF(N178="nulová",J178,0)</f>
        <v>0</v>
      </c>
      <c r="BJ178" s="14" t="s">
        <v>84</v>
      </c>
      <c r="BK178" s="211">
        <f>ROUND(I178*H178,2)</f>
        <v>0</v>
      </c>
      <c r="BL178" s="14" t="s">
        <v>251</v>
      </c>
      <c r="BM178" s="210" t="s">
        <v>509</v>
      </c>
    </row>
    <row r="179" spans="1:65" s="12" customFormat="1" ht="22.9" customHeight="1">
      <c r="B179" s="182"/>
      <c r="C179" s="183"/>
      <c r="D179" s="184" t="s">
        <v>75</v>
      </c>
      <c r="E179" s="196" t="s">
        <v>510</v>
      </c>
      <c r="F179" s="196" t="s">
        <v>511</v>
      </c>
      <c r="G179" s="183"/>
      <c r="H179" s="183"/>
      <c r="I179" s="186"/>
      <c r="J179" s="197">
        <f>BK179</f>
        <v>0</v>
      </c>
      <c r="K179" s="183"/>
      <c r="L179" s="188"/>
      <c r="M179" s="189"/>
      <c r="N179" s="190"/>
      <c r="O179" s="190"/>
      <c r="P179" s="191">
        <f>SUM(P180:P192)</f>
        <v>0</v>
      </c>
      <c r="Q179" s="190"/>
      <c r="R179" s="191">
        <f>SUM(R180:R192)</f>
        <v>0</v>
      </c>
      <c r="S179" s="190"/>
      <c r="T179" s="192">
        <f>SUM(T180:T192)</f>
        <v>32.183474950000004</v>
      </c>
      <c r="AR179" s="193" t="s">
        <v>86</v>
      </c>
      <c r="AT179" s="194" t="s">
        <v>75</v>
      </c>
      <c r="AU179" s="194" t="s">
        <v>84</v>
      </c>
      <c r="AY179" s="193" t="s">
        <v>169</v>
      </c>
      <c r="BK179" s="195">
        <f>SUM(BK180:BK192)</f>
        <v>0</v>
      </c>
    </row>
    <row r="180" spans="1:65" s="2" customFormat="1" ht="16.5" customHeight="1">
      <c r="A180" s="31"/>
      <c r="B180" s="32"/>
      <c r="C180" s="198" t="s">
        <v>512</v>
      </c>
      <c r="D180" s="198" t="s">
        <v>173</v>
      </c>
      <c r="E180" s="199" t="s">
        <v>513</v>
      </c>
      <c r="F180" s="200" t="s">
        <v>514</v>
      </c>
      <c r="G180" s="201" t="s">
        <v>209</v>
      </c>
      <c r="H180" s="202">
        <v>1</v>
      </c>
      <c r="I180" s="203"/>
      <c r="J180" s="204">
        <f t="shared" ref="J180:J192" si="25">ROUND(I180*H180,2)</f>
        <v>0</v>
      </c>
      <c r="K180" s="205"/>
      <c r="L180" s="36"/>
      <c r="M180" s="206" t="s">
        <v>1</v>
      </c>
      <c r="N180" s="207" t="s">
        <v>41</v>
      </c>
      <c r="O180" s="68"/>
      <c r="P180" s="208">
        <f t="shared" ref="P180:P192" si="26">O180*H180</f>
        <v>0</v>
      </c>
      <c r="Q180" s="208">
        <v>0</v>
      </c>
      <c r="R180" s="208">
        <f t="shared" ref="R180:R192" si="27">Q180*H180</f>
        <v>0</v>
      </c>
      <c r="S180" s="208">
        <v>0</v>
      </c>
      <c r="T180" s="209">
        <f t="shared" ref="T180:T192" si="28"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210" t="s">
        <v>251</v>
      </c>
      <c r="AT180" s="210" t="s">
        <v>173</v>
      </c>
      <c r="AU180" s="210" t="s">
        <v>86</v>
      </c>
      <c r="AY180" s="14" t="s">
        <v>169</v>
      </c>
      <c r="BE180" s="211">
        <f t="shared" ref="BE180:BE192" si="29">IF(N180="základní",J180,0)</f>
        <v>0</v>
      </c>
      <c r="BF180" s="211">
        <f t="shared" ref="BF180:BF192" si="30">IF(N180="snížená",J180,0)</f>
        <v>0</v>
      </c>
      <c r="BG180" s="211">
        <f t="shared" ref="BG180:BG192" si="31">IF(N180="zákl. přenesená",J180,0)</f>
        <v>0</v>
      </c>
      <c r="BH180" s="211">
        <f t="shared" ref="BH180:BH192" si="32">IF(N180="sníž. přenesená",J180,0)</f>
        <v>0</v>
      </c>
      <c r="BI180" s="211">
        <f t="shared" ref="BI180:BI192" si="33">IF(N180="nulová",J180,0)</f>
        <v>0</v>
      </c>
      <c r="BJ180" s="14" t="s">
        <v>84</v>
      </c>
      <c r="BK180" s="211">
        <f t="shared" ref="BK180:BK192" si="34">ROUND(I180*H180,2)</f>
        <v>0</v>
      </c>
      <c r="BL180" s="14" t="s">
        <v>251</v>
      </c>
      <c r="BM180" s="210" t="s">
        <v>515</v>
      </c>
    </row>
    <row r="181" spans="1:65" s="2" customFormat="1" ht="16.5" customHeight="1">
      <c r="A181" s="31"/>
      <c r="B181" s="32"/>
      <c r="C181" s="198" t="s">
        <v>516</v>
      </c>
      <c r="D181" s="198" t="s">
        <v>173</v>
      </c>
      <c r="E181" s="199" t="s">
        <v>517</v>
      </c>
      <c r="F181" s="200" t="s">
        <v>518</v>
      </c>
      <c r="G181" s="201" t="s">
        <v>209</v>
      </c>
      <c r="H181" s="202">
        <v>1</v>
      </c>
      <c r="I181" s="203"/>
      <c r="J181" s="204">
        <f t="shared" si="25"/>
        <v>0</v>
      </c>
      <c r="K181" s="205"/>
      <c r="L181" s="36"/>
      <c r="M181" s="206" t="s">
        <v>1</v>
      </c>
      <c r="N181" s="207" t="s">
        <v>41</v>
      </c>
      <c r="O181" s="68"/>
      <c r="P181" s="208">
        <f t="shared" si="26"/>
        <v>0</v>
      </c>
      <c r="Q181" s="208">
        <v>0</v>
      </c>
      <c r="R181" s="208">
        <f t="shared" si="27"/>
        <v>0</v>
      </c>
      <c r="S181" s="208">
        <v>0</v>
      </c>
      <c r="T181" s="209">
        <f t="shared" si="28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210" t="s">
        <v>251</v>
      </c>
      <c r="AT181" s="210" t="s">
        <v>173</v>
      </c>
      <c r="AU181" s="210" t="s">
        <v>86</v>
      </c>
      <c r="AY181" s="14" t="s">
        <v>169</v>
      </c>
      <c r="BE181" s="211">
        <f t="shared" si="29"/>
        <v>0</v>
      </c>
      <c r="BF181" s="211">
        <f t="shared" si="30"/>
        <v>0</v>
      </c>
      <c r="BG181" s="211">
        <f t="shared" si="31"/>
        <v>0</v>
      </c>
      <c r="BH181" s="211">
        <f t="shared" si="32"/>
        <v>0</v>
      </c>
      <c r="BI181" s="211">
        <f t="shared" si="33"/>
        <v>0</v>
      </c>
      <c r="BJ181" s="14" t="s">
        <v>84</v>
      </c>
      <c r="BK181" s="211">
        <f t="shared" si="34"/>
        <v>0</v>
      </c>
      <c r="BL181" s="14" t="s">
        <v>251</v>
      </c>
      <c r="BM181" s="210" t="s">
        <v>519</v>
      </c>
    </row>
    <row r="182" spans="1:65" s="2" customFormat="1" ht="21.75" customHeight="1">
      <c r="A182" s="31"/>
      <c r="B182" s="32"/>
      <c r="C182" s="198" t="s">
        <v>520</v>
      </c>
      <c r="D182" s="198" t="s">
        <v>173</v>
      </c>
      <c r="E182" s="199" t="s">
        <v>521</v>
      </c>
      <c r="F182" s="200" t="s">
        <v>522</v>
      </c>
      <c r="G182" s="201" t="s">
        <v>209</v>
      </c>
      <c r="H182" s="202">
        <v>1</v>
      </c>
      <c r="I182" s="203"/>
      <c r="J182" s="204">
        <f t="shared" si="25"/>
        <v>0</v>
      </c>
      <c r="K182" s="205"/>
      <c r="L182" s="36"/>
      <c r="M182" s="206" t="s">
        <v>1</v>
      </c>
      <c r="N182" s="207" t="s">
        <v>41</v>
      </c>
      <c r="O182" s="68"/>
      <c r="P182" s="208">
        <f t="shared" si="26"/>
        <v>0</v>
      </c>
      <c r="Q182" s="208">
        <v>0</v>
      </c>
      <c r="R182" s="208">
        <f t="shared" si="27"/>
        <v>0</v>
      </c>
      <c r="S182" s="208">
        <v>0</v>
      </c>
      <c r="T182" s="209">
        <f t="shared" si="28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210" t="s">
        <v>251</v>
      </c>
      <c r="AT182" s="210" t="s">
        <v>173</v>
      </c>
      <c r="AU182" s="210" t="s">
        <v>86</v>
      </c>
      <c r="AY182" s="14" t="s">
        <v>169</v>
      </c>
      <c r="BE182" s="211">
        <f t="shared" si="29"/>
        <v>0</v>
      </c>
      <c r="BF182" s="211">
        <f t="shared" si="30"/>
        <v>0</v>
      </c>
      <c r="BG182" s="211">
        <f t="shared" si="31"/>
        <v>0</v>
      </c>
      <c r="BH182" s="211">
        <f t="shared" si="32"/>
        <v>0</v>
      </c>
      <c r="BI182" s="211">
        <f t="shared" si="33"/>
        <v>0</v>
      </c>
      <c r="BJ182" s="14" t="s">
        <v>84</v>
      </c>
      <c r="BK182" s="211">
        <f t="shared" si="34"/>
        <v>0</v>
      </c>
      <c r="BL182" s="14" t="s">
        <v>251</v>
      </c>
      <c r="BM182" s="210" t="s">
        <v>523</v>
      </c>
    </row>
    <row r="183" spans="1:65" s="2" customFormat="1" ht="16.5" customHeight="1">
      <c r="A183" s="31"/>
      <c r="B183" s="32"/>
      <c r="C183" s="198" t="s">
        <v>206</v>
      </c>
      <c r="D183" s="198" t="s">
        <v>173</v>
      </c>
      <c r="E183" s="199" t="s">
        <v>524</v>
      </c>
      <c r="F183" s="200" t="s">
        <v>525</v>
      </c>
      <c r="G183" s="201" t="s">
        <v>526</v>
      </c>
      <c r="H183" s="202">
        <v>2</v>
      </c>
      <c r="I183" s="203"/>
      <c r="J183" s="204">
        <f t="shared" si="25"/>
        <v>0</v>
      </c>
      <c r="K183" s="205"/>
      <c r="L183" s="36"/>
      <c r="M183" s="206" t="s">
        <v>1</v>
      </c>
      <c r="N183" s="207" t="s">
        <v>41</v>
      </c>
      <c r="O183" s="68"/>
      <c r="P183" s="208">
        <f t="shared" si="26"/>
        <v>0</v>
      </c>
      <c r="Q183" s="208">
        <v>0</v>
      </c>
      <c r="R183" s="208">
        <f t="shared" si="27"/>
        <v>0</v>
      </c>
      <c r="S183" s="208">
        <v>0</v>
      </c>
      <c r="T183" s="209">
        <f t="shared" si="28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210" t="s">
        <v>251</v>
      </c>
      <c r="AT183" s="210" t="s">
        <v>173</v>
      </c>
      <c r="AU183" s="210" t="s">
        <v>86</v>
      </c>
      <c r="AY183" s="14" t="s">
        <v>169</v>
      </c>
      <c r="BE183" s="211">
        <f t="shared" si="29"/>
        <v>0</v>
      </c>
      <c r="BF183" s="211">
        <f t="shared" si="30"/>
        <v>0</v>
      </c>
      <c r="BG183" s="211">
        <f t="shared" si="31"/>
        <v>0</v>
      </c>
      <c r="BH183" s="211">
        <f t="shared" si="32"/>
        <v>0</v>
      </c>
      <c r="BI183" s="211">
        <f t="shared" si="33"/>
        <v>0</v>
      </c>
      <c r="BJ183" s="14" t="s">
        <v>84</v>
      </c>
      <c r="BK183" s="211">
        <f t="shared" si="34"/>
        <v>0</v>
      </c>
      <c r="BL183" s="14" t="s">
        <v>251</v>
      </c>
      <c r="BM183" s="210" t="s">
        <v>527</v>
      </c>
    </row>
    <row r="184" spans="1:65" s="2" customFormat="1" ht="16.5" customHeight="1">
      <c r="A184" s="31"/>
      <c r="B184" s="32"/>
      <c r="C184" s="198" t="s">
        <v>528</v>
      </c>
      <c r="D184" s="198" t="s">
        <v>173</v>
      </c>
      <c r="E184" s="199" t="s">
        <v>529</v>
      </c>
      <c r="F184" s="200" t="s">
        <v>530</v>
      </c>
      <c r="G184" s="201" t="s">
        <v>209</v>
      </c>
      <c r="H184" s="202">
        <v>1</v>
      </c>
      <c r="I184" s="203"/>
      <c r="J184" s="204">
        <f t="shared" si="25"/>
        <v>0</v>
      </c>
      <c r="K184" s="205"/>
      <c r="L184" s="36"/>
      <c r="M184" s="206" t="s">
        <v>1</v>
      </c>
      <c r="N184" s="207" t="s">
        <v>41</v>
      </c>
      <c r="O184" s="68"/>
      <c r="P184" s="208">
        <f t="shared" si="26"/>
        <v>0</v>
      </c>
      <c r="Q184" s="208">
        <v>0</v>
      </c>
      <c r="R184" s="208">
        <f t="shared" si="27"/>
        <v>0</v>
      </c>
      <c r="S184" s="208">
        <v>0</v>
      </c>
      <c r="T184" s="209">
        <f t="shared" si="28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210" t="s">
        <v>251</v>
      </c>
      <c r="AT184" s="210" t="s">
        <v>173</v>
      </c>
      <c r="AU184" s="210" t="s">
        <v>86</v>
      </c>
      <c r="AY184" s="14" t="s">
        <v>169</v>
      </c>
      <c r="BE184" s="211">
        <f t="shared" si="29"/>
        <v>0</v>
      </c>
      <c r="BF184" s="211">
        <f t="shared" si="30"/>
        <v>0</v>
      </c>
      <c r="BG184" s="211">
        <f t="shared" si="31"/>
        <v>0</v>
      </c>
      <c r="BH184" s="211">
        <f t="shared" si="32"/>
        <v>0</v>
      </c>
      <c r="BI184" s="211">
        <f t="shared" si="33"/>
        <v>0</v>
      </c>
      <c r="BJ184" s="14" t="s">
        <v>84</v>
      </c>
      <c r="BK184" s="211">
        <f t="shared" si="34"/>
        <v>0</v>
      </c>
      <c r="BL184" s="14" t="s">
        <v>251</v>
      </c>
      <c r="BM184" s="210" t="s">
        <v>531</v>
      </c>
    </row>
    <row r="185" spans="1:65" s="2" customFormat="1" ht="16.5" customHeight="1">
      <c r="A185" s="31"/>
      <c r="B185" s="32"/>
      <c r="C185" s="198" t="s">
        <v>532</v>
      </c>
      <c r="D185" s="198" t="s">
        <v>173</v>
      </c>
      <c r="E185" s="199" t="s">
        <v>533</v>
      </c>
      <c r="F185" s="200" t="s">
        <v>534</v>
      </c>
      <c r="G185" s="201" t="s">
        <v>209</v>
      </c>
      <c r="H185" s="202">
        <v>1</v>
      </c>
      <c r="I185" s="203"/>
      <c r="J185" s="204">
        <f t="shared" si="25"/>
        <v>0</v>
      </c>
      <c r="K185" s="205"/>
      <c r="L185" s="36"/>
      <c r="M185" s="206" t="s">
        <v>1</v>
      </c>
      <c r="N185" s="207" t="s">
        <v>41</v>
      </c>
      <c r="O185" s="68"/>
      <c r="P185" s="208">
        <f t="shared" si="26"/>
        <v>0</v>
      </c>
      <c r="Q185" s="208">
        <v>0</v>
      </c>
      <c r="R185" s="208">
        <f t="shared" si="27"/>
        <v>0</v>
      </c>
      <c r="S185" s="208">
        <v>0</v>
      </c>
      <c r="T185" s="209">
        <f t="shared" si="28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210" t="s">
        <v>251</v>
      </c>
      <c r="AT185" s="210" t="s">
        <v>173</v>
      </c>
      <c r="AU185" s="210" t="s">
        <v>86</v>
      </c>
      <c r="AY185" s="14" t="s">
        <v>169</v>
      </c>
      <c r="BE185" s="211">
        <f t="shared" si="29"/>
        <v>0</v>
      </c>
      <c r="BF185" s="211">
        <f t="shared" si="30"/>
        <v>0</v>
      </c>
      <c r="BG185" s="211">
        <f t="shared" si="31"/>
        <v>0</v>
      </c>
      <c r="BH185" s="211">
        <f t="shared" si="32"/>
        <v>0</v>
      </c>
      <c r="BI185" s="211">
        <f t="shared" si="33"/>
        <v>0</v>
      </c>
      <c r="BJ185" s="14" t="s">
        <v>84</v>
      </c>
      <c r="BK185" s="211">
        <f t="shared" si="34"/>
        <v>0</v>
      </c>
      <c r="BL185" s="14" t="s">
        <v>251</v>
      </c>
      <c r="BM185" s="210" t="s">
        <v>535</v>
      </c>
    </row>
    <row r="186" spans="1:65" s="2" customFormat="1" ht="16.5" customHeight="1">
      <c r="A186" s="31"/>
      <c r="B186" s="32"/>
      <c r="C186" s="198" t="s">
        <v>536</v>
      </c>
      <c r="D186" s="198" t="s">
        <v>173</v>
      </c>
      <c r="E186" s="199" t="s">
        <v>537</v>
      </c>
      <c r="F186" s="200" t="s">
        <v>538</v>
      </c>
      <c r="G186" s="201" t="s">
        <v>275</v>
      </c>
      <c r="H186" s="202">
        <v>18</v>
      </c>
      <c r="I186" s="203"/>
      <c r="J186" s="204">
        <f t="shared" si="25"/>
        <v>0</v>
      </c>
      <c r="K186" s="205"/>
      <c r="L186" s="36"/>
      <c r="M186" s="206" t="s">
        <v>1</v>
      </c>
      <c r="N186" s="207" t="s">
        <v>41</v>
      </c>
      <c r="O186" s="68"/>
      <c r="P186" s="208">
        <f t="shared" si="26"/>
        <v>0</v>
      </c>
      <c r="Q186" s="208">
        <v>0</v>
      </c>
      <c r="R186" s="208">
        <f t="shared" si="27"/>
        <v>0</v>
      </c>
      <c r="S186" s="208">
        <v>1.2070000000000001E-2</v>
      </c>
      <c r="T186" s="209">
        <f t="shared" si="28"/>
        <v>0.21726000000000001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210" t="s">
        <v>251</v>
      </c>
      <c r="AT186" s="210" t="s">
        <v>173</v>
      </c>
      <c r="AU186" s="210" t="s">
        <v>86</v>
      </c>
      <c r="AY186" s="14" t="s">
        <v>169</v>
      </c>
      <c r="BE186" s="211">
        <f t="shared" si="29"/>
        <v>0</v>
      </c>
      <c r="BF186" s="211">
        <f t="shared" si="30"/>
        <v>0</v>
      </c>
      <c r="BG186" s="211">
        <f t="shared" si="31"/>
        <v>0</v>
      </c>
      <c r="BH186" s="211">
        <f t="shared" si="32"/>
        <v>0</v>
      </c>
      <c r="BI186" s="211">
        <f t="shared" si="33"/>
        <v>0</v>
      </c>
      <c r="BJ186" s="14" t="s">
        <v>84</v>
      </c>
      <c r="BK186" s="211">
        <f t="shared" si="34"/>
        <v>0</v>
      </c>
      <c r="BL186" s="14" t="s">
        <v>251</v>
      </c>
      <c r="BM186" s="210" t="s">
        <v>539</v>
      </c>
    </row>
    <row r="187" spans="1:65" s="2" customFormat="1" ht="21.75" customHeight="1">
      <c r="A187" s="31"/>
      <c r="B187" s="32"/>
      <c r="C187" s="198" t="s">
        <v>540</v>
      </c>
      <c r="D187" s="198" t="s">
        <v>173</v>
      </c>
      <c r="E187" s="199" t="s">
        <v>541</v>
      </c>
      <c r="F187" s="200" t="s">
        <v>542</v>
      </c>
      <c r="G187" s="201" t="s">
        <v>176</v>
      </c>
      <c r="H187" s="202">
        <v>740.56600000000003</v>
      </c>
      <c r="I187" s="203"/>
      <c r="J187" s="204">
        <f t="shared" si="25"/>
        <v>0</v>
      </c>
      <c r="K187" s="205"/>
      <c r="L187" s="36"/>
      <c r="M187" s="206" t="s">
        <v>1</v>
      </c>
      <c r="N187" s="207" t="s">
        <v>41</v>
      </c>
      <c r="O187" s="68"/>
      <c r="P187" s="208">
        <f t="shared" si="26"/>
        <v>0</v>
      </c>
      <c r="Q187" s="208">
        <v>0</v>
      </c>
      <c r="R187" s="208">
        <f t="shared" si="27"/>
        <v>0</v>
      </c>
      <c r="S187" s="208">
        <v>2.4649999999999998E-2</v>
      </c>
      <c r="T187" s="209">
        <f t="shared" si="28"/>
        <v>18.254951899999998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210" t="s">
        <v>251</v>
      </c>
      <c r="AT187" s="210" t="s">
        <v>173</v>
      </c>
      <c r="AU187" s="210" t="s">
        <v>86</v>
      </c>
      <c r="AY187" s="14" t="s">
        <v>169</v>
      </c>
      <c r="BE187" s="211">
        <f t="shared" si="29"/>
        <v>0</v>
      </c>
      <c r="BF187" s="211">
        <f t="shared" si="30"/>
        <v>0</v>
      </c>
      <c r="BG187" s="211">
        <f t="shared" si="31"/>
        <v>0</v>
      </c>
      <c r="BH187" s="211">
        <f t="shared" si="32"/>
        <v>0</v>
      </c>
      <c r="BI187" s="211">
        <f t="shared" si="33"/>
        <v>0</v>
      </c>
      <c r="BJ187" s="14" t="s">
        <v>84</v>
      </c>
      <c r="BK187" s="211">
        <f t="shared" si="34"/>
        <v>0</v>
      </c>
      <c r="BL187" s="14" t="s">
        <v>251</v>
      </c>
      <c r="BM187" s="210" t="s">
        <v>543</v>
      </c>
    </row>
    <row r="188" spans="1:65" s="2" customFormat="1" ht="21.75" customHeight="1">
      <c r="A188" s="31"/>
      <c r="B188" s="32"/>
      <c r="C188" s="198" t="s">
        <v>544</v>
      </c>
      <c r="D188" s="198" t="s">
        <v>173</v>
      </c>
      <c r="E188" s="199" t="s">
        <v>545</v>
      </c>
      <c r="F188" s="200" t="s">
        <v>546</v>
      </c>
      <c r="G188" s="201" t="s">
        <v>176</v>
      </c>
      <c r="H188" s="202">
        <v>263.45699999999999</v>
      </c>
      <c r="I188" s="203"/>
      <c r="J188" s="204">
        <f t="shared" si="25"/>
        <v>0</v>
      </c>
      <c r="K188" s="205"/>
      <c r="L188" s="36"/>
      <c r="M188" s="206" t="s">
        <v>1</v>
      </c>
      <c r="N188" s="207" t="s">
        <v>41</v>
      </c>
      <c r="O188" s="68"/>
      <c r="P188" s="208">
        <f t="shared" si="26"/>
        <v>0</v>
      </c>
      <c r="Q188" s="208">
        <v>0</v>
      </c>
      <c r="R188" s="208">
        <f t="shared" si="27"/>
        <v>0</v>
      </c>
      <c r="S188" s="208">
        <v>2.4649999999999998E-2</v>
      </c>
      <c r="T188" s="209">
        <f t="shared" si="28"/>
        <v>6.4942150499999993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210" t="s">
        <v>251</v>
      </c>
      <c r="AT188" s="210" t="s">
        <v>173</v>
      </c>
      <c r="AU188" s="210" t="s">
        <v>86</v>
      </c>
      <c r="AY188" s="14" t="s">
        <v>169</v>
      </c>
      <c r="BE188" s="211">
        <f t="shared" si="29"/>
        <v>0</v>
      </c>
      <c r="BF188" s="211">
        <f t="shared" si="30"/>
        <v>0</v>
      </c>
      <c r="BG188" s="211">
        <f t="shared" si="31"/>
        <v>0</v>
      </c>
      <c r="BH188" s="211">
        <f t="shared" si="32"/>
        <v>0</v>
      </c>
      <c r="BI188" s="211">
        <f t="shared" si="33"/>
        <v>0</v>
      </c>
      <c r="BJ188" s="14" t="s">
        <v>84</v>
      </c>
      <c r="BK188" s="211">
        <f t="shared" si="34"/>
        <v>0</v>
      </c>
      <c r="BL188" s="14" t="s">
        <v>251</v>
      </c>
      <c r="BM188" s="210" t="s">
        <v>547</v>
      </c>
    </row>
    <row r="189" spans="1:65" s="2" customFormat="1" ht="21.75" customHeight="1">
      <c r="A189" s="31"/>
      <c r="B189" s="32"/>
      <c r="C189" s="198" t="s">
        <v>548</v>
      </c>
      <c r="D189" s="198" t="s">
        <v>173</v>
      </c>
      <c r="E189" s="199" t="s">
        <v>549</v>
      </c>
      <c r="F189" s="200" t="s">
        <v>550</v>
      </c>
      <c r="G189" s="201" t="s">
        <v>176</v>
      </c>
      <c r="H189" s="202">
        <v>740.56600000000003</v>
      </c>
      <c r="I189" s="203"/>
      <c r="J189" s="204">
        <f t="shared" si="25"/>
        <v>0</v>
      </c>
      <c r="K189" s="205"/>
      <c r="L189" s="36"/>
      <c r="M189" s="206" t="s">
        <v>1</v>
      </c>
      <c r="N189" s="207" t="s">
        <v>41</v>
      </c>
      <c r="O189" s="68"/>
      <c r="P189" s="208">
        <f t="shared" si="26"/>
        <v>0</v>
      </c>
      <c r="Q189" s="208">
        <v>0</v>
      </c>
      <c r="R189" s="208">
        <f t="shared" si="27"/>
        <v>0</v>
      </c>
      <c r="S189" s="208">
        <v>8.0000000000000002E-3</v>
      </c>
      <c r="T189" s="209">
        <f t="shared" si="28"/>
        <v>5.9245280000000005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210" t="s">
        <v>177</v>
      </c>
      <c r="AT189" s="210" t="s">
        <v>173</v>
      </c>
      <c r="AU189" s="210" t="s">
        <v>86</v>
      </c>
      <c r="AY189" s="14" t="s">
        <v>169</v>
      </c>
      <c r="BE189" s="211">
        <f t="shared" si="29"/>
        <v>0</v>
      </c>
      <c r="BF189" s="211">
        <f t="shared" si="30"/>
        <v>0</v>
      </c>
      <c r="BG189" s="211">
        <f t="shared" si="31"/>
        <v>0</v>
      </c>
      <c r="BH189" s="211">
        <f t="shared" si="32"/>
        <v>0</v>
      </c>
      <c r="BI189" s="211">
        <f t="shared" si="33"/>
        <v>0</v>
      </c>
      <c r="BJ189" s="14" t="s">
        <v>84</v>
      </c>
      <c r="BK189" s="211">
        <f t="shared" si="34"/>
        <v>0</v>
      </c>
      <c r="BL189" s="14" t="s">
        <v>177</v>
      </c>
      <c r="BM189" s="210" t="s">
        <v>551</v>
      </c>
    </row>
    <row r="190" spans="1:65" s="2" customFormat="1" ht="21.75" customHeight="1">
      <c r="A190" s="31"/>
      <c r="B190" s="32"/>
      <c r="C190" s="198" t="s">
        <v>552</v>
      </c>
      <c r="D190" s="198" t="s">
        <v>173</v>
      </c>
      <c r="E190" s="199" t="s">
        <v>553</v>
      </c>
      <c r="F190" s="200" t="s">
        <v>554</v>
      </c>
      <c r="G190" s="201" t="s">
        <v>176</v>
      </c>
      <c r="H190" s="202">
        <v>16.8</v>
      </c>
      <c r="I190" s="203"/>
      <c r="J190" s="204">
        <f t="shared" si="25"/>
        <v>0</v>
      </c>
      <c r="K190" s="205"/>
      <c r="L190" s="36"/>
      <c r="M190" s="206" t="s">
        <v>1</v>
      </c>
      <c r="N190" s="207" t="s">
        <v>41</v>
      </c>
      <c r="O190" s="68"/>
      <c r="P190" s="208">
        <f t="shared" si="26"/>
        <v>0</v>
      </c>
      <c r="Q190" s="208">
        <v>0</v>
      </c>
      <c r="R190" s="208">
        <f t="shared" si="27"/>
        <v>0</v>
      </c>
      <c r="S190" s="208">
        <v>2.4649999999999998E-2</v>
      </c>
      <c r="T190" s="209">
        <f t="shared" si="28"/>
        <v>0.41411999999999999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210" t="s">
        <v>251</v>
      </c>
      <c r="AT190" s="210" t="s">
        <v>173</v>
      </c>
      <c r="AU190" s="210" t="s">
        <v>86</v>
      </c>
      <c r="AY190" s="14" t="s">
        <v>169</v>
      </c>
      <c r="BE190" s="211">
        <f t="shared" si="29"/>
        <v>0</v>
      </c>
      <c r="BF190" s="211">
        <f t="shared" si="30"/>
        <v>0</v>
      </c>
      <c r="BG190" s="211">
        <f t="shared" si="31"/>
        <v>0</v>
      </c>
      <c r="BH190" s="211">
        <f t="shared" si="32"/>
        <v>0</v>
      </c>
      <c r="BI190" s="211">
        <f t="shared" si="33"/>
        <v>0</v>
      </c>
      <c r="BJ190" s="14" t="s">
        <v>84</v>
      </c>
      <c r="BK190" s="211">
        <f t="shared" si="34"/>
        <v>0</v>
      </c>
      <c r="BL190" s="14" t="s">
        <v>251</v>
      </c>
      <c r="BM190" s="210" t="s">
        <v>555</v>
      </c>
    </row>
    <row r="191" spans="1:65" s="2" customFormat="1" ht="21.75" customHeight="1">
      <c r="A191" s="31"/>
      <c r="B191" s="32"/>
      <c r="C191" s="198" t="s">
        <v>556</v>
      </c>
      <c r="D191" s="198" t="s">
        <v>173</v>
      </c>
      <c r="E191" s="199" t="s">
        <v>557</v>
      </c>
      <c r="F191" s="200" t="s">
        <v>558</v>
      </c>
      <c r="G191" s="201" t="s">
        <v>176</v>
      </c>
      <c r="H191" s="202">
        <v>16.8</v>
      </c>
      <c r="I191" s="203"/>
      <c r="J191" s="204">
        <f t="shared" si="25"/>
        <v>0</v>
      </c>
      <c r="K191" s="205"/>
      <c r="L191" s="36"/>
      <c r="M191" s="206" t="s">
        <v>1</v>
      </c>
      <c r="N191" s="207" t="s">
        <v>41</v>
      </c>
      <c r="O191" s="68"/>
      <c r="P191" s="208">
        <f t="shared" si="26"/>
        <v>0</v>
      </c>
      <c r="Q191" s="208">
        <v>0</v>
      </c>
      <c r="R191" s="208">
        <f t="shared" si="27"/>
        <v>0</v>
      </c>
      <c r="S191" s="208">
        <v>8.0000000000000002E-3</v>
      </c>
      <c r="T191" s="209">
        <f t="shared" si="28"/>
        <v>0.13440000000000002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210" t="s">
        <v>251</v>
      </c>
      <c r="AT191" s="210" t="s">
        <v>173</v>
      </c>
      <c r="AU191" s="210" t="s">
        <v>86</v>
      </c>
      <c r="AY191" s="14" t="s">
        <v>169</v>
      </c>
      <c r="BE191" s="211">
        <f t="shared" si="29"/>
        <v>0</v>
      </c>
      <c r="BF191" s="211">
        <f t="shared" si="30"/>
        <v>0</v>
      </c>
      <c r="BG191" s="211">
        <f t="shared" si="31"/>
        <v>0</v>
      </c>
      <c r="BH191" s="211">
        <f t="shared" si="32"/>
        <v>0</v>
      </c>
      <c r="BI191" s="211">
        <f t="shared" si="33"/>
        <v>0</v>
      </c>
      <c r="BJ191" s="14" t="s">
        <v>84</v>
      </c>
      <c r="BK191" s="211">
        <f t="shared" si="34"/>
        <v>0</v>
      </c>
      <c r="BL191" s="14" t="s">
        <v>251</v>
      </c>
      <c r="BM191" s="210" t="s">
        <v>559</v>
      </c>
    </row>
    <row r="192" spans="1:65" s="2" customFormat="1" ht="21.75" customHeight="1">
      <c r="A192" s="31"/>
      <c r="B192" s="32"/>
      <c r="C192" s="198" t="s">
        <v>560</v>
      </c>
      <c r="D192" s="198" t="s">
        <v>173</v>
      </c>
      <c r="E192" s="199" t="s">
        <v>561</v>
      </c>
      <c r="F192" s="200" t="s">
        <v>562</v>
      </c>
      <c r="G192" s="201" t="s">
        <v>280</v>
      </c>
      <c r="H192" s="202">
        <v>31</v>
      </c>
      <c r="I192" s="203"/>
      <c r="J192" s="204">
        <f t="shared" si="25"/>
        <v>0</v>
      </c>
      <c r="K192" s="205"/>
      <c r="L192" s="36"/>
      <c r="M192" s="206" t="s">
        <v>1</v>
      </c>
      <c r="N192" s="207" t="s">
        <v>41</v>
      </c>
      <c r="O192" s="68"/>
      <c r="P192" s="208">
        <f t="shared" si="26"/>
        <v>0</v>
      </c>
      <c r="Q192" s="208">
        <v>0</v>
      </c>
      <c r="R192" s="208">
        <f t="shared" si="27"/>
        <v>0</v>
      </c>
      <c r="S192" s="208">
        <v>2.4E-2</v>
      </c>
      <c r="T192" s="209">
        <f t="shared" si="28"/>
        <v>0.74399999999999999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210" t="s">
        <v>251</v>
      </c>
      <c r="AT192" s="210" t="s">
        <v>173</v>
      </c>
      <c r="AU192" s="210" t="s">
        <v>86</v>
      </c>
      <c r="AY192" s="14" t="s">
        <v>169</v>
      </c>
      <c r="BE192" s="211">
        <f t="shared" si="29"/>
        <v>0</v>
      </c>
      <c r="BF192" s="211">
        <f t="shared" si="30"/>
        <v>0</v>
      </c>
      <c r="BG192" s="211">
        <f t="shared" si="31"/>
        <v>0</v>
      </c>
      <c r="BH192" s="211">
        <f t="shared" si="32"/>
        <v>0</v>
      </c>
      <c r="BI192" s="211">
        <f t="shared" si="33"/>
        <v>0</v>
      </c>
      <c r="BJ192" s="14" t="s">
        <v>84</v>
      </c>
      <c r="BK192" s="211">
        <f t="shared" si="34"/>
        <v>0</v>
      </c>
      <c r="BL192" s="14" t="s">
        <v>251</v>
      </c>
      <c r="BM192" s="210" t="s">
        <v>563</v>
      </c>
    </row>
    <row r="193" spans="1:65" s="12" customFormat="1" ht="22.9" customHeight="1">
      <c r="B193" s="182"/>
      <c r="C193" s="183"/>
      <c r="D193" s="184" t="s">
        <v>75</v>
      </c>
      <c r="E193" s="196" t="s">
        <v>305</v>
      </c>
      <c r="F193" s="196" t="s">
        <v>306</v>
      </c>
      <c r="G193" s="183"/>
      <c r="H193" s="183"/>
      <c r="I193" s="186"/>
      <c r="J193" s="197">
        <f>BK193</f>
        <v>0</v>
      </c>
      <c r="K193" s="183"/>
      <c r="L193" s="188"/>
      <c r="M193" s="189"/>
      <c r="N193" s="190"/>
      <c r="O193" s="190"/>
      <c r="P193" s="191">
        <f>SUM(P194:P197)</f>
        <v>0</v>
      </c>
      <c r="Q193" s="190"/>
      <c r="R193" s="191">
        <f>SUM(R194:R197)</f>
        <v>0</v>
      </c>
      <c r="S193" s="190"/>
      <c r="T193" s="192">
        <f>SUM(T194:T197)</f>
        <v>1.572276</v>
      </c>
      <c r="AR193" s="193" t="s">
        <v>86</v>
      </c>
      <c r="AT193" s="194" t="s">
        <v>75</v>
      </c>
      <c r="AU193" s="194" t="s">
        <v>84</v>
      </c>
      <c r="AY193" s="193" t="s">
        <v>169</v>
      </c>
      <c r="BK193" s="195">
        <f>SUM(BK194:BK197)</f>
        <v>0</v>
      </c>
    </row>
    <row r="194" spans="1:65" s="2" customFormat="1" ht="16.5" customHeight="1">
      <c r="A194" s="31"/>
      <c r="B194" s="32"/>
      <c r="C194" s="198" t="s">
        <v>564</v>
      </c>
      <c r="D194" s="198" t="s">
        <v>173</v>
      </c>
      <c r="E194" s="199" t="s">
        <v>565</v>
      </c>
      <c r="F194" s="200" t="s">
        <v>566</v>
      </c>
      <c r="G194" s="201" t="s">
        <v>275</v>
      </c>
      <c r="H194" s="202">
        <v>16.5</v>
      </c>
      <c r="I194" s="203"/>
      <c r="J194" s="204">
        <f>ROUND(I194*H194,2)</f>
        <v>0</v>
      </c>
      <c r="K194" s="205"/>
      <c r="L194" s="36"/>
      <c r="M194" s="206" t="s">
        <v>1</v>
      </c>
      <c r="N194" s="207" t="s">
        <v>41</v>
      </c>
      <c r="O194" s="68"/>
      <c r="P194" s="208">
        <f>O194*H194</f>
        <v>0</v>
      </c>
      <c r="Q194" s="208">
        <v>0</v>
      </c>
      <c r="R194" s="208">
        <f>Q194*H194</f>
        <v>0</v>
      </c>
      <c r="S194" s="208">
        <v>3.0000000000000001E-3</v>
      </c>
      <c r="T194" s="209">
        <f>S194*H194</f>
        <v>4.9500000000000002E-2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210" t="s">
        <v>251</v>
      </c>
      <c r="AT194" s="210" t="s">
        <v>173</v>
      </c>
      <c r="AU194" s="210" t="s">
        <v>86</v>
      </c>
      <c r="AY194" s="14" t="s">
        <v>169</v>
      </c>
      <c r="BE194" s="211">
        <f>IF(N194="základní",J194,0)</f>
        <v>0</v>
      </c>
      <c r="BF194" s="211">
        <f>IF(N194="snížená",J194,0)</f>
        <v>0</v>
      </c>
      <c r="BG194" s="211">
        <f>IF(N194="zákl. přenesená",J194,0)</f>
        <v>0</v>
      </c>
      <c r="BH194" s="211">
        <f>IF(N194="sníž. přenesená",J194,0)</f>
        <v>0</v>
      </c>
      <c r="BI194" s="211">
        <f>IF(N194="nulová",J194,0)</f>
        <v>0</v>
      </c>
      <c r="BJ194" s="14" t="s">
        <v>84</v>
      </c>
      <c r="BK194" s="211">
        <f>ROUND(I194*H194,2)</f>
        <v>0</v>
      </c>
      <c r="BL194" s="14" t="s">
        <v>251</v>
      </c>
      <c r="BM194" s="210" t="s">
        <v>567</v>
      </c>
    </row>
    <row r="195" spans="1:65" s="2" customFormat="1" ht="16.5" customHeight="1">
      <c r="A195" s="31"/>
      <c r="B195" s="32"/>
      <c r="C195" s="198" t="s">
        <v>568</v>
      </c>
      <c r="D195" s="198" t="s">
        <v>173</v>
      </c>
      <c r="E195" s="199" t="s">
        <v>569</v>
      </c>
      <c r="F195" s="200" t="s">
        <v>570</v>
      </c>
      <c r="G195" s="201" t="s">
        <v>176</v>
      </c>
      <c r="H195" s="202">
        <v>51.5</v>
      </c>
      <c r="I195" s="203"/>
      <c r="J195" s="204">
        <f>ROUND(I195*H195,2)</f>
        <v>0</v>
      </c>
      <c r="K195" s="205"/>
      <c r="L195" s="36"/>
      <c r="M195" s="206" t="s">
        <v>1</v>
      </c>
      <c r="N195" s="207" t="s">
        <v>41</v>
      </c>
      <c r="O195" s="68"/>
      <c r="P195" s="208">
        <f>O195*H195</f>
        <v>0</v>
      </c>
      <c r="Q195" s="208">
        <v>0</v>
      </c>
      <c r="R195" s="208">
        <f>Q195*H195</f>
        <v>0</v>
      </c>
      <c r="S195" s="208">
        <v>5.0000000000000001E-3</v>
      </c>
      <c r="T195" s="209">
        <f>S195*H195</f>
        <v>0.25750000000000001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210" t="s">
        <v>251</v>
      </c>
      <c r="AT195" s="210" t="s">
        <v>173</v>
      </c>
      <c r="AU195" s="210" t="s">
        <v>86</v>
      </c>
      <c r="AY195" s="14" t="s">
        <v>169</v>
      </c>
      <c r="BE195" s="211">
        <f>IF(N195="základní",J195,0)</f>
        <v>0</v>
      </c>
      <c r="BF195" s="211">
        <f>IF(N195="snížená",J195,0)</f>
        <v>0</v>
      </c>
      <c r="BG195" s="211">
        <f>IF(N195="zákl. přenesená",J195,0)</f>
        <v>0</v>
      </c>
      <c r="BH195" s="211">
        <f>IF(N195="sníž. přenesená",J195,0)</f>
        <v>0</v>
      </c>
      <c r="BI195" s="211">
        <f>IF(N195="nulová",J195,0)</f>
        <v>0</v>
      </c>
      <c r="BJ195" s="14" t="s">
        <v>84</v>
      </c>
      <c r="BK195" s="211">
        <f>ROUND(I195*H195,2)</f>
        <v>0</v>
      </c>
      <c r="BL195" s="14" t="s">
        <v>251</v>
      </c>
      <c r="BM195" s="210" t="s">
        <v>571</v>
      </c>
    </row>
    <row r="196" spans="1:65" s="2" customFormat="1" ht="16.5" customHeight="1">
      <c r="A196" s="31"/>
      <c r="B196" s="32"/>
      <c r="C196" s="198" t="s">
        <v>211</v>
      </c>
      <c r="D196" s="198" t="s">
        <v>173</v>
      </c>
      <c r="E196" s="199" t="s">
        <v>572</v>
      </c>
      <c r="F196" s="200" t="s">
        <v>573</v>
      </c>
      <c r="G196" s="201" t="s">
        <v>176</v>
      </c>
      <c r="H196" s="202">
        <v>316.31900000000002</v>
      </c>
      <c r="I196" s="203"/>
      <c r="J196" s="204">
        <f>ROUND(I196*H196,2)</f>
        <v>0</v>
      </c>
      <c r="K196" s="205"/>
      <c r="L196" s="36"/>
      <c r="M196" s="206" t="s">
        <v>1</v>
      </c>
      <c r="N196" s="207" t="s">
        <v>41</v>
      </c>
      <c r="O196" s="68"/>
      <c r="P196" s="208">
        <f>O196*H196</f>
        <v>0</v>
      </c>
      <c r="Q196" s="208">
        <v>0</v>
      </c>
      <c r="R196" s="208">
        <f>Q196*H196</f>
        <v>0</v>
      </c>
      <c r="S196" s="208">
        <v>4.0000000000000001E-3</v>
      </c>
      <c r="T196" s="209">
        <f>S196*H196</f>
        <v>1.2652760000000001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210" t="s">
        <v>251</v>
      </c>
      <c r="AT196" s="210" t="s">
        <v>173</v>
      </c>
      <c r="AU196" s="210" t="s">
        <v>86</v>
      </c>
      <c r="AY196" s="14" t="s">
        <v>169</v>
      </c>
      <c r="BE196" s="211">
        <f>IF(N196="základní",J196,0)</f>
        <v>0</v>
      </c>
      <c r="BF196" s="211">
        <f>IF(N196="snížená",J196,0)</f>
        <v>0</v>
      </c>
      <c r="BG196" s="211">
        <f>IF(N196="zákl. přenesená",J196,0)</f>
        <v>0</v>
      </c>
      <c r="BH196" s="211">
        <f>IF(N196="sníž. přenesená",J196,0)</f>
        <v>0</v>
      </c>
      <c r="BI196" s="211">
        <f>IF(N196="nulová",J196,0)</f>
        <v>0</v>
      </c>
      <c r="BJ196" s="14" t="s">
        <v>84</v>
      </c>
      <c r="BK196" s="211">
        <f>ROUND(I196*H196,2)</f>
        <v>0</v>
      </c>
      <c r="BL196" s="14" t="s">
        <v>251</v>
      </c>
      <c r="BM196" s="210" t="s">
        <v>574</v>
      </c>
    </row>
    <row r="197" spans="1:65" s="2" customFormat="1" ht="21.75" customHeight="1">
      <c r="A197" s="31"/>
      <c r="B197" s="32"/>
      <c r="C197" s="198" t="s">
        <v>191</v>
      </c>
      <c r="D197" s="198" t="s">
        <v>173</v>
      </c>
      <c r="E197" s="199" t="s">
        <v>575</v>
      </c>
      <c r="F197" s="200" t="s">
        <v>576</v>
      </c>
      <c r="G197" s="201" t="s">
        <v>280</v>
      </c>
      <c r="H197" s="202">
        <v>17</v>
      </c>
      <c r="I197" s="203"/>
      <c r="J197" s="204">
        <f>ROUND(I197*H197,2)</f>
        <v>0</v>
      </c>
      <c r="K197" s="205"/>
      <c r="L197" s="36"/>
      <c r="M197" s="206" t="s">
        <v>1</v>
      </c>
      <c r="N197" s="207" t="s">
        <v>41</v>
      </c>
      <c r="O197" s="68"/>
      <c r="P197" s="208">
        <f>O197*H197</f>
        <v>0</v>
      </c>
      <c r="Q197" s="208">
        <v>0</v>
      </c>
      <c r="R197" s="208">
        <f>Q197*H197</f>
        <v>0</v>
      </c>
      <c r="S197" s="208">
        <v>0</v>
      </c>
      <c r="T197" s="209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210" t="s">
        <v>251</v>
      </c>
      <c r="AT197" s="210" t="s">
        <v>173</v>
      </c>
      <c r="AU197" s="210" t="s">
        <v>86</v>
      </c>
      <c r="AY197" s="14" t="s">
        <v>169</v>
      </c>
      <c r="BE197" s="211">
        <f>IF(N197="základní",J197,0)</f>
        <v>0</v>
      </c>
      <c r="BF197" s="211">
        <f>IF(N197="snížená",J197,0)</f>
        <v>0</v>
      </c>
      <c r="BG197" s="211">
        <f>IF(N197="zákl. přenesená",J197,0)</f>
        <v>0</v>
      </c>
      <c r="BH197" s="211">
        <f>IF(N197="sníž. přenesená",J197,0)</f>
        <v>0</v>
      </c>
      <c r="BI197" s="211">
        <f>IF(N197="nulová",J197,0)</f>
        <v>0</v>
      </c>
      <c r="BJ197" s="14" t="s">
        <v>84</v>
      </c>
      <c r="BK197" s="211">
        <f>ROUND(I197*H197,2)</f>
        <v>0</v>
      </c>
      <c r="BL197" s="14" t="s">
        <v>251</v>
      </c>
      <c r="BM197" s="210" t="s">
        <v>577</v>
      </c>
    </row>
    <row r="198" spans="1:65" s="12" customFormat="1" ht="22.9" customHeight="1">
      <c r="B198" s="182"/>
      <c r="C198" s="183"/>
      <c r="D198" s="184" t="s">
        <v>75</v>
      </c>
      <c r="E198" s="196" t="s">
        <v>578</v>
      </c>
      <c r="F198" s="196" t="s">
        <v>579</v>
      </c>
      <c r="G198" s="183"/>
      <c r="H198" s="183"/>
      <c r="I198" s="186"/>
      <c r="J198" s="197">
        <f>BK198</f>
        <v>0</v>
      </c>
      <c r="K198" s="183"/>
      <c r="L198" s="188"/>
      <c r="M198" s="189"/>
      <c r="N198" s="190"/>
      <c r="O198" s="190"/>
      <c r="P198" s="191">
        <f>P199</f>
        <v>0</v>
      </c>
      <c r="Q198" s="190"/>
      <c r="R198" s="191">
        <f>R199</f>
        <v>0</v>
      </c>
      <c r="S198" s="190"/>
      <c r="T198" s="192">
        <f>T199</f>
        <v>11.735286999999998</v>
      </c>
      <c r="AR198" s="193" t="s">
        <v>86</v>
      </c>
      <c r="AT198" s="194" t="s">
        <v>75</v>
      </c>
      <c r="AU198" s="194" t="s">
        <v>84</v>
      </c>
      <c r="AY198" s="193" t="s">
        <v>169</v>
      </c>
      <c r="BK198" s="195">
        <f>BK199</f>
        <v>0</v>
      </c>
    </row>
    <row r="199" spans="1:65" s="2" customFormat="1" ht="21.75" customHeight="1">
      <c r="A199" s="31"/>
      <c r="B199" s="32"/>
      <c r="C199" s="198" t="s">
        <v>580</v>
      </c>
      <c r="D199" s="198" t="s">
        <v>173</v>
      </c>
      <c r="E199" s="199" t="s">
        <v>581</v>
      </c>
      <c r="F199" s="200" t="s">
        <v>582</v>
      </c>
      <c r="G199" s="201" t="s">
        <v>176</v>
      </c>
      <c r="H199" s="202">
        <v>141.1</v>
      </c>
      <c r="I199" s="203"/>
      <c r="J199" s="204">
        <f>ROUND(I199*H199,2)</f>
        <v>0</v>
      </c>
      <c r="K199" s="205"/>
      <c r="L199" s="36"/>
      <c r="M199" s="206" t="s">
        <v>1</v>
      </c>
      <c r="N199" s="207" t="s">
        <v>41</v>
      </c>
      <c r="O199" s="68"/>
      <c r="P199" s="208">
        <f>O199*H199</f>
        <v>0</v>
      </c>
      <c r="Q199" s="208">
        <v>0</v>
      </c>
      <c r="R199" s="208">
        <f>Q199*H199</f>
        <v>0</v>
      </c>
      <c r="S199" s="208">
        <v>8.3169999999999994E-2</v>
      </c>
      <c r="T199" s="209">
        <f>S199*H199</f>
        <v>11.735286999999998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210" t="s">
        <v>251</v>
      </c>
      <c r="AT199" s="210" t="s">
        <v>173</v>
      </c>
      <c r="AU199" s="210" t="s">
        <v>86</v>
      </c>
      <c r="AY199" s="14" t="s">
        <v>169</v>
      </c>
      <c r="BE199" s="211">
        <f>IF(N199="základní",J199,0)</f>
        <v>0</v>
      </c>
      <c r="BF199" s="211">
        <f>IF(N199="snížená",J199,0)</f>
        <v>0</v>
      </c>
      <c r="BG199" s="211">
        <f>IF(N199="zákl. přenesená",J199,0)</f>
        <v>0</v>
      </c>
      <c r="BH199" s="211">
        <f>IF(N199="sníž. přenesená",J199,0)</f>
        <v>0</v>
      </c>
      <c r="BI199" s="211">
        <f>IF(N199="nulová",J199,0)</f>
        <v>0</v>
      </c>
      <c r="BJ199" s="14" t="s">
        <v>84</v>
      </c>
      <c r="BK199" s="211">
        <f>ROUND(I199*H199,2)</f>
        <v>0</v>
      </c>
      <c r="BL199" s="14" t="s">
        <v>251</v>
      </c>
      <c r="BM199" s="210" t="s">
        <v>583</v>
      </c>
    </row>
    <row r="200" spans="1:65" s="12" customFormat="1" ht="22.9" customHeight="1">
      <c r="B200" s="182"/>
      <c r="C200" s="183"/>
      <c r="D200" s="184" t="s">
        <v>75</v>
      </c>
      <c r="E200" s="196" t="s">
        <v>584</v>
      </c>
      <c r="F200" s="196" t="s">
        <v>585</v>
      </c>
      <c r="G200" s="183"/>
      <c r="H200" s="183"/>
      <c r="I200" s="186"/>
      <c r="J200" s="197">
        <f>BK200</f>
        <v>0</v>
      </c>
      <c r="K200" s="183"/>
      <c r="L200" s="188"/>
      <c r="M200" s="189"/>
      <c r="N200" s="190"/>
      <c r="O200" s="190"/>
      <c r="P200" s="191">
        <f>SUM(P201:P204)</f>
        <v>0</v>
      </c>
      <c r="Q200" s="190"/>
      <c r="R200" s="191">
        <f>SUM(R201:R204)</f>
        <v>0</v>
      </c>
      <c r="S200" s="190"/>
      <c r="T200" s="192">
        <f>SUM(T201:T204)</f>
        <v>39.773521000000002</v>
      </c>
      <c r="AR200" s="193" t="s">
        <v>86</v>
      </c>
      <c r="AT200" s="194" t="s">
        <v>75</v>
      </c>
      <c r="AU200" s="194" t="s">
        <v>84</v>
      </c>
      <c r="AY200" s="193" t="s">
        <v>169</v>
      </c>
      <c r="BK200" s="195">
        <f>SUM(BK201:BK204)</f>
        <v>0</v>
      </c>
    </row>
    <row r="201" spans="1:65" s="2" customFormat="1" ht="21.75" customHeight="1">
      <c r="A201" s="31"/>
      <c r="B201" s="32"/>
      <c r="C201" s="198" t="s">
        <v>586</v>
      </c>
      <c r="D201" s="198" t="s">
        <v>173</v>
      </c>
      <c r="E201" s="199" t="s">
        <v>587</v>
      </c>
      <c r="F201" s="200" t="s">
        <v>588</v>
      </c>
      <c r="G201" s="201" t="s">
        <v>176</v>
      </c>
      <c r="H201" s="202">
        <v>6.7380000000000004</v>
      </c>
      <c r="I201" s="203"/>
      <c r="J201" s="204">
        <f>ROUND(I201*H201,2)</f>
        <v>0</v>
      </c>
      <c r="K201" s="205"/>
      <c r="L201" s="36"/>
      <c r="M201" s="206" t="s">
        <v>1</v>
      </c>
      <c r="N201" s="207" t="s">
        <v>41</v>
      </c>
      <c r="O201" s="68"/>
      <c r="P201" s="208">
        <f>O201*H201</f>
        <v>0</v>
      </c>
      <c r="Q201" s="208">
        <v>0</v>
      </c>
      <c r="R201" s="208">
        <f>Q201*H201</f>
        <v>0</v>
      </c>
      <c r="S201" s="208">
        <v>0.157</v>
      </c>
      <c r="T201" s="209">
        <f>S201*H201</f>
        <v>1.057866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210" t="s">
        <v>251</v>
      </c>
      <c r="AT201" s="210" t="s">
        <v>173</v>
      </c>
      <c r="AU201" s="210" t="s">
        <v>86</v>
      </c>
      <c r="AY201" s="14" t="s">
        <v>169</v>
      </c>
      <c r="BE201" s="211">
        <f>IF(N201="základní",J201,0)</f>
        <v>0</v>
      </c>
      <c r="BF201" s="211">
        <f>IF(N201="snížená",J201,0)</f>
        <v>0</v>
      </c>
      <c r="BG201" s="211">
        <f>IF(N201="zákl. přenesená",J201,0)</f>
        <v>0</v>
      </c>
      <c r="BH201" s="211">
        <f>IF(N201="sníž. přenesená",J201,0)</f>
        <v>0</v>
      </c>
      <c r="BI201" s="211">
        <f>IF(N201="nulová",J201,0)</f>
        <v>0</v>
      </c>
      <c r="BJ201" s="14" t="s">
        <v>84</v>
      </c>
      <c r="BK201" s="211">
        <f>ROUND(I201*H201,2)</f>
        <v>0</v>
      </c>
      <c r="BL201" s="14" t="s">
        <v>251</v>
      </c>
      <c r="BM201" s="210" t="s">
        <v>589</v>
      </c>
    </row>
    <row r="202" spans="1:65" s="2" customFormat="1" ht="21.75" customHeight="1">
      <c r="A202" s="31"/>
      <c r="B202" s="32"/>
      <c r="C202" s="198" t="s">
        <v>253</v>
      </c>
      <c r="D202" s="198" t="s">
        <v>173</v>
      </c>
      <c r="E202" s="199" t="s">
        <v>590</v>
      </c>
      <c r="F202" s="200" t="s">
        <v>591</v>
      </c>
      <c r="G202" s="201" t="s">
        <v>176</v>
      </c>
      <c r="H202" s="202">
        <v>3.4649999999999999</v>
      </c>
      <c r="I202" s="203"/>
      <c r="J202" s="204">
        <f>ROUND(I202*H202,2)</f>
        <v>0</v>
      </c>
      <c r="K202" s="205"/>
      <c r="L202" s="36"/>
      <c r="M202" s="206" t="s">
        <v>1</v>
      </c>
      <c r="N202" s="207" t="s">
        <v>41</v>
      </c>
      <c r="O202" s="68"/>
      <c r="P202" s="208">
        <f>O202*H202</f>
        <v>0</v>
      </c>
      <c r="Q202" s="208">
        <v>0</v>
      </c>
      <c r="R202" s="208">
        <f>Q202*H202</f>
        <v>0</v>
      </c>
      <c r="S202" s="208">
        <v>0.187</v>
      </c>
      <c r="T202" s="209">
        <f>S202*H202</f>
        <v>0.64795499999999995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210" t="s">
        <v>251</v>
      </c>
      <c r="AT202" s="210" t="s">
        <v>173</v>
      </c>
      <c r="AU202" s="210" t="s">
        <v>86</v>
      </c>
      <c r="AY202" s="14" t="s">
        <v>169</v>
      </c>
      <c r="BE202" s="211">
        <f>IF(N202="základní",J202,0)</f>
        <v>0</v>
      </c>
      <c r="BF202" s="211">
        <f>IF(N202="snížená",J202,0)</f>
        <v>0</v>
      </c>
      <c r="BG202" s="211">
        <f>IF(N202="zákl. přenesená",J202,0)</f>
        <v>0</v>
      </c>
      <c r="BH202" s="211">
        <f>IF(N202="sníž. přenesená",J202,0)</f>
        <v>0</v>
      </c>
      <c r="BI202" s="211">
        <f>IF(N202="nulová",J202,0)</f>
        <v>0</v>
      </c>
      <c r="BJ202" s="14" t="s">
        <v>84</v>
      </c>
      <c r="BK202" s="211">
        <f>ROUND(I202*H202,2)</f>
        <v>0</v>
      </c>
      <c r="BL202" s="14" t="s">
        <v>251</v>
      </c>
      <c r="BM202" s="210" t="s">
        <v>592</v>
      </c>
    </row>
    <row r="203" spans="1:65" s="2" customFormat="1" ht="21.75" customHeight="1">
      <c r="A203" s="31"/>
      <c r="B203" s="32"/>
      <c r="C203" s="198" t="s">
        <v>237</v>
      </c>
      <c r="D203" s="198" t="s">
        <v>173</v>
      </c>
      <c r="E203" s="199" t="s">
        <v>593</v>
      </c>
      <c r="F203" s="200" t="s">
        <v>594</v>
      </c>
      <c r="G203" s="201" t="s">
        <v>275</v>
      </c>
      <c r="H203" s="202">
        <v>173.4</v>
      </c>
      <c r="I203" s="203"/>
      <c r="J203" s="204">
        <f>ROUND(I203*H203,2)</f>
        <v>0</v>
      </c>
      <c r="K203" s="205"/>
      <c r="L203" s="36"/>
      <c r="M203" s="206" t="s">
        <v>1</v>
      </c>
      <c r="N203" s="207" t="s">
        <v>41</v>
      </c>
      <c r="O203" s="68"/>
      <c r="P203" s="208">
        <f>O203*H203</f>
        <v>0</v>
      </c>
      <c r="Q203" s="208">
        <v>0</v>
      </c>
      <c r="R203" s="208">
        <f>Q203*H203</f>
        <v>0</v>
      </c>
      <c r="S203" s="208">
        <v>1.7999999999999999E-2</v>
      </c>
      <c r="T203" s="209">
        <f>S203*H203</f>
        <v>3.1212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210" t="s">
        <v>251</v>
      </c>
      <c r="AT203" s="210" t="s">
        <v>173</v>
      </c>
      <c r="AU203" s="210" t="s">
        <v>86</v>
      </c>
      <c r="AY203" s="14" t="s">
        <v>169</v>
      </c>
      <c r="BE203" s="211">
        <f>IF(N203="základní",J203,0)</f>
        <v>0</v>
      </c>
      <c r="BF203" s="211">
        <f>IF(N203="snížená",J203,0)</f>
        <v>0</v>
      </c>
      <c r="BG203" s="211">
        <f>IF(N203="zákl. přenesená",J203,0)</f>
        <v>0</v>
      </c>
      <c r="BH203" s="211">
        <f>IF(N203="sníž. přenesená",J203,0)</f>
        <v>0</v>
      </c>
      <c r="BI203" s="211">
        <f>IF(N203="nulová",J203,0)</f>
        <v>0</v>
      </c>
      <c r="BJ203" s="14" t="s">
        <v>84</v>
      </c>
      <c r="BK203" s="211">
        <f>ROUND(I203*H203,2)</f>
        <v>0</v>
      </c>
      <c r="BL203" s="14" t="s">
        <v>251</v>
      </c>
      <c r="BM203" s="210" t="s">
        <v>595</v>
      </c>
    </row>
    <row r="204" spans="1:65" s="2" customFormat="1" ht="21.75" customHeight="1">
      <c r="A204" s="31"/>
      <c r="B204" s="32"/>
      <c r="C204" s="198" t="s">
        <v>282</v>
      </c>
      <c r="D204" s="198" t="s">
        <v>173</v>
      </c>
      <c r="E204" s="199" t="s">
        <v>596</v>
      </c>
      <c r="F204" s="200" t="s">
        <v>597</v>
      </c>
      <c r="G204" s="201" t="s">
        <v>176</v>
      </c>
      <c r="H204" s="202">
        <v>188.9</v>
      </c>
      <c r="I204" s="203"/>
      <c r="J204" s="204">
        <f>ROUND(I204*H204,2)</f>
        <v>0</v>
      </c>
      <c r="K204" s="205"/>
      <c r="L204" s="36"/>
      <c r="M204" s="206" t="s">
        <v>1</v>
      </c>
      <c r="N204" s="207" t="s">
        <v>41</v>
      </c>
      <c r="O204" s="68"/>
      <c r="P204" s="208">
        <f>O204*H204</f>
        <v>0</v>
      </c>
      <c r="Q204" s="208">
        <v>0</v>
      </c>
      <c r="R204" s="208">
        <f>Q204*H204</f>
        <v>0</v>
      </c>
      <c r="S204" s="208">
        <v>0.185</v>
      </c>
      <c r="T204" s="209">
        <f>S204*H204</f>
        <v>34.9465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210" t="s">
        <v>251</v>
      </c>
      <c r="AT204" s="210" t="s">
        <v>173</v>
      </c>
      <c r="AU204" s="210" t="s">
        <v>86</v>
      </c>
      <c r="AY204" s="14" t="s">
        <v>169</v>
      </c>
      <c r="BE204" s="211">
        <f>IF(N204="základní",J204,0)</f>
        <v>0</v>
      </c>
      <c r="BF204" s="211">
        <f>IF(N204="snížená",J204,0)</f>
        <v>0</v>
      </c>
      <c r="BG204" s="211">
        <f>IF(N204="zákl. přenesená",J204,0)</f>
        <v>0</v>
      </c>
      <c r="BH204" s="211">
        <f>IF(N204="sníž. přenesená",J204,0)</f>
        <v>0</v>
      </c>
      <c r="BI204" s="211">
        <f>IF(N204="nulová",J204,0)</f>
        <v>0</v>
      </c>
      <c r="BJ204" s="14" t="s">
        <v>84</v>
      </c>
      <c r="BK204" s="211">
        <f>ROUND(I204*H204,2)</f>
        <v>0</v>
      </c>
      <c r="BL204" s="14" t="s">
        <v>251</v>
      </c>
      <c r="BM204" s="210" t="s">
        <v>598</v>
      </c>
    </row>
    <row r="205" spans="1:65" s="12" customFormat="1" ht="22.9" customHeight="1">
      <c r="B205" s="182"/>
      <c r="C205" s="183"/>
      <c r="D205" s="184" t="s">
        <v>75</v>
      </c>
      <c r="E205" s="196" t="s">
        <v>599</v>
      </c>
      <c r="F205" s="196" t="s">
        <v>600</v>
      </c>
      <c r="G205" s="183"/>
      <c r="H205" s="183"/>
      <c r="I205" s="186"/>
      <c r="J205" s="197">
        <f>BK205</f>
        <v>0</v>
      </c>
      <c r="K205" s="183"/>
      <c r="L205" s="188"/>
      <c r="M205" s="189"/>
      <c r="N205" s="190"/>
      <c r="O205" s="190"/>
      <c r="P205" s="191">
        <f>SUM(P206:P207)</f>
        <v>0</v>
      </c>
      <c r="Q205" s="190"/>
      <c r="R205" s="191">
        <f>SUM(R206:R207)</f>
        <v>0</v>
      </c>
      <c r="S205" s="190"/>
      <c r="T205" s="192">
        <f>SUM(T206:T207)</f>
        <v>1.2902465000000001</v>
      </c>
      <c r="AR205" s="193" t="s">
        <v>86</v>
      </c>
      <c r="AT205" s="194" t="s">
        <v>75</v>
      </c>
      <c r="AU205" s="194" t="s">
        <v>84</v>
      </c>
      <c r="AY205" s="193" t="s">
        <v>169</v>
      </c>
      <c r="BK205" s="195">
        <f>SUM(BK206:BK207)</f>
        <v>0</v>
      </c>
    </row>
    <row r="206" spans="1:65" s="2" customFormat="1" ht="21.75" customHeight="1">
      <c r="A206" s="31"/>
      <c r="B206" s="32"/>
      <c r="C206" s="198" t="s">
        <v>601</v>
      </c>
      <c r="D206" s="198" t="s">
        <v>173</v>
      </c>
      <c r="E206" s="199" t="s">
        <v>602</v>
      </c>
      <c r="F206" s="200" t="s">
        <v>603</v>
      </c>
      <c r="G206" s="201" t="s">
        <v>176</v>
      </c>
      <c r="H206" s="202">
        <v>399.99</v>
      </c>
      <c r="I206" s="203"/>
      <c r="J206" s="204">
        <f>ROUND(I206*H206,2)</f>
        <v>0</v>
      </c>
      <c r="K206" s="205"/>
      <c r="L206" s="36"/>
      <c r="M206" s="206" t="s">
        <v>1</v>
      </c>
      <c r="N206" s="207" t="s">
        <v>41</v>
      </c>
      <c r="O206" s="68"/>
      <c r="P206" s="208">
        <f>O206*H206</f>
        <v>0</v>
      </c>
      <c r="Q206" s="208">
        <v>0</v>
      </c>
      <c r="R206" s="208">
        <f>Q206*H206</f>
        <v>0</v>
      </c>
      <c r="S206" s="208">
        <v>2.5000000000000001E-3</v>
      </c>
      <c r="T206" s="209">
        <f>S206*H206</f>
        <v>0.99997500000000006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210" t="s">
        <v>251</v>
      </c>
      <c r="AT206" s="210" t="s">
        <v>173</v>
      </c>
      <c r="AU206" s="210" t="s">
        <v>86</v>
      </c>
      <c r="AY206" s="14" t="s">
        <v>169</v>
      </c>
      <c r="BE206" s="211">
        <f>IF(N206="základní",J206,0)</f>
        <v>0</v>
      </c>
      <c r="BF206" s="211">
        <f>IF(N206="snížená",J206,0)</f>
        <v>0</v>
      </c>
      <c r="BG206" s="211">
        <f>IF(N206="zákl. přenesená",J206,0)</f>
        <v>0</v>
      </c>
      <c r="BH206" s="211">
        <f>IF(N206="sníž. přenesená",J206,0)</f>
        <v>0</v>
      </c>
      <c r="BI206" s="211">
        <f>IF(N206="nulová",J206,0)</f>
        <v>0</v>
      </c>
      <c r="BJ206" s="14" t="s">
        <v>84</v>
      </c>
      <c r="BK206" s="211">
        <f>ROUND(I206*H206,2)</f>
        <v>0</v>
      </c>
      <c r="BL206" s="14" t="s">
        <v>251</v>
      </c>
      <c r="BM206" s="210" t="s">
        <v>604</v>
      </c>
    </row>
    <row r="207" spans="1:65" s="2" customFormat="1" ht="21.75" customHeight="1">
      <c r="A207" s="31"/>
      <c r="B207" s="32"/>
      <c r="C207" s="198" t="s">
        <v>605</v>
      </c>
      <c r="D207" s="198" t="s">
        <v>173</v>
      </c>
      <c r="E207" s="199" t="s">
        <v>606</v>
      </c>
      <c r="F207" s="200" t="s">
        <v>607</v>
      </c>
      <c r="G207" s="201" t="s">
        <v>275</v>
      </c>
      <c r="H207" s="202">
        <v>126.205</v>
      </c>
      <c r="I207" s="203"/>
      <c r="J207" s="204">
        <f>ROUND(I207*H207,2)</f>
        <v>0</v>
      </c>
      <c r="K207" s="205"/>
      <c r="L207" s="36"/>
      <c r="M207" s="212" t="s">
        <v>1</v>
      </c>
      <c r="N207" s="213" t="s">
        <v>41</v>
      </c>
      <c r="O207" s="214"/>
      <c r="P207" s="215">
        <f>O207*H207</f>
        <v>0</v>
      </c>
      <c r="Q207" s="215">
        <v>0</v>
      </c>
      <c r="R207" s="215">
        <f>Q207*H207</f>
        <v>0</v>
      </c>
      <c r="S207" s="215">
        <v>2.3E-3</v>
      </c>
      <c r="T207" s="216">
        <f>S207*H207</f>
        <v>0.29027150000000002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210" t="s">
        <v>251</v>
      </c>
      <c r="AT207" s="210" t="s">
        <v>173</v>
      </c>
      <c r="AU207" s="210" t="s">
        <v>86</v>
      </c>
      <c r="AY207" s="14" t="s">
        <v>169</v>
      </c>
      <c r="BE207" s="211">
        <f>IF(N207="základní",J207,0)</f>
        <v>0</v>
      </c>
      <c r="BF207" s="211">
        <f>IF(N207="snížená",J207,0)</f>
        <v>0</v>
      </c>
      <c r="BG207" s="211">
        <f>IF(N207="zákl. přenesená",J207,0)</f>
        <v>0</v>
      </c>
      <c r="BH207" s="211">
        <f>IF(N207="sníž. přenesená",J207,0)</f>
        <v>0</v>
      </c>
      <c r="BI207" s="211">
        <f>IF(N207="nulová",J207,0)</f>
        <v>0</v>
      </c>
      <c r="BJ207" s="14" t="s">
        <v>84</v>
      </c>
      <c r="BK207" s="211">
        <f>ROUND(I207*H207,2)</f>
        <v>0</v>
      </c>
      <c r="BL207" s="14" t="s">
        <v>251</v>
      </c>
      <c r="BM207" s="210" t="s">
        <v>608</v>
      </c>
    </row>
    <row r="208" spans="1:65" s="2" customFormat="1" ht="6.95" customHeight="1">
      <c r="A208" s="31"/>
      <c r="B208" s="51"/>
      <c r="C208" s="52"/>
      <c r="D208" s="52"/>
      <c r="E208" s="52"/>
      <c r="F208" s="52"/>
      <c r="G208" s="52"/>
      <c r="H208" s="52"/>
      <c r="I208" s="52"/>
      <c r="J208" s="52"/>
      <c r="K208" s="52"/>
      <c r="L208" s="36"/>
      <c r="M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</row>
  </sheetData>
  <sheetProtection algorithmName="SHA-512" hashValue="GmEMwleQ2KEVm6lulaHE9o53uPYyuAuzGk4UYwRR88b+zDkeQuEKSonOKN/dlr+QNBRh3LHCD4vH68pEu4yAlg==" saltValue="nCbOUZSuqoVGhzvucz07eDCbfDor7k2ZC9KoQ+3BbEX3ntPAkNFGMnu4fQSSld07nUCXAvmVQtM2fattlvLufg==" spinCount="100000" sheet="1" objects="1" scenarios="1" formatColumns="0" formatRows="0" autoFilter="0"/>
  <autoFilter ref="C135:K207"/>
  <mergeCells count="14">
    <mergeCell ref="D114:F114"/>
    <mergeCell ref="E126:H126"/>
    <mergeCell ref="E128:H128"/>
    <mergeCell ref="L2:V2"/>
    <mergeCell ref="E87:H87"/>
    <mergeCell ref="D110:F110"/>
    <mergeCell ref="D111:F111"/>
    <mergeCell ref="D112:F112"/>
    <mergeCell ref="D113:F113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1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4" t="s">
        <v>95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86</v>
      </c>
    </row>
    <row r="4" spans="1:46" s="1" customFormat="1" ht="24.95" customHeight="1">
      <c r="B4" s="17"/>
      <c r="D4" s="107" t="s">
        <v>126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75" t="str">
        <f>'Rekapitulace stavby'!K6</f>
        <v>Rekonstrukce kina Vesmír</v>
      </c>
      <c r="F7" s="276"/>
      <c r="G7" s="276"/>
      <c r="H7" s="276"/>
      <c r="L7" s="17"/>
    </row>
    <row r="8" spans="1:46" s="2" customFormat="1" ht="12" customHeight="1">
      <c r="A8" s="31"/>
      <c r="B8" s="36"/>
      <c r="C8" s="31"/>
      <c r="D8" s="109" t="s">
        <v>127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7" t="s">
        <v>609</v>
      </c>
      <c r="F9" s="278"/>
      <c r="G9" s="278"/>
      <c r="H9" s="27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23. 7. 2020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26</v>
      </c>
      <c r="F15" s="31"/>
      <c r="G15" s="31"/>
      <c r="H15" s="31"/>
      <c r="I15" s="109" t="s">
        <v>27</v>
      </c>
      <c r="J15" s="110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28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9" t="str">
        <f>'Rekapitulace stavby'!E14</f>
        <v>Vyplň údaj</v>
      </c>
      <c r="F18" s="280"/>
      <c r="G18" s="280"/>
      <c r="H18" s="280"/>
      <c r="I18" s="109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30</v>
      </c>
      <c r="E20" s="31"/>
      <c r="F20" s="31"/>
      <c r="G20" s="31"/>
      <c r="H20" s="31"/>
      <c r="I20" s="109" t="s">
        <v>25</v>
      </c>
      <c r="J20" s="110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">
        <v>31</v>
      </c>
      <c r="F21" s="31"/>
      <c r="G21" s="31"/>
      <c r="H21" s="31"/>
      <c r="I21" s="109" t="s">
        <v>27</v>
      </c>
      <c r="J21" s="110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33</v>
      </c>
      <c r="E23" s="31"/>
      <c r="F23" s="31"/>
      <c r="G23" s="31"/>
      <c r="H23" s="31"/>
      <c r="I23" s="109" t="s">
        <v>25</v>
      </c>
      <c r="J23" s="110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">
        <v>34</v>
      </c>
      <c r="F24" s="31"/>
      <c r="G24" s="31"/>
      <c r="H24" s="31"/>
      <c r="I24" s="109" t="s">
        <v>27</v>
      </c>
      <c r="J24" s="110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35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81" t="s">
        <v>1</v>
      </c>
      <c r="F27" s="281"/>
      <c r="G27" s="281"/>
      <c r="H27" s="28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6"/>
      <c r="C30" s="31"/>
      <c r="D30" s="110" t="s">
        <v>129</v>
      </c>
      <c r="E30" s="31"/>
      <c r="F30" s="31"/>
      <c r="G30" s="31"/>
      <c r="H30" s="31"/>
      <c r="I30" s="31"/>
      <c r="J30" s="116">
        <f>J96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6"/>
      <c r="C31" s="31"/>
      <c r="D31" s="117" t="s">
        <v>130</v>
      </c>
      <c r="E31" s="31"/>
      <c r="F31" s="31"/>
      <c r="G31" s="31"/>
      <c r="H31" s="31"/>
      <c r="I31" s="31"/>
      <c r="J31" s="116">
        <f>J111</f>
        <v>0</v>
      </c>
      <c r="K31" s="3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18" t="s">
        <v>36</v>
      </c>
      <c r="E32" s="31"/>
      <c r="F32" s="31"/>
      <c r="G32" s="31"/>
      <c r="H32" s="31"/>
      <c r="I32" s="31"/>
      <c r="J32" s="119">
        <f>ROUND(J30 + J31,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15"/>
      <c r="E33" s="115"/>
      <c r="F33" s="115"/>
      <c r="G33" s="115"/>
      <c r="H33" s="115"/>
      <c r="I33" s="115"/>
      <c r="J33" s="115"/>
      <c r="K33" s="115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0" t="s">
        <v>38</v>
      </c>
      <c r="G34" s="31"/>
      <c r="H34" s="31"/>
      <c r="I34" s="120" t="s">
        <v>37</v>
      </c>
      <c r="J34" s="120" t="s">
        <v>39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1" t="s">
        <v>40</v>
      </c>
      <c r="E35" s="109" t="s">
        <v>41</v>
      </c>
      <c r="F35" s="122">
        <f>ROUND((SUM(BE111:BE118) + SUM(BE138:BE190)),  2)</f>
        <v>0</v>
      </c>
      <c r="G35" s="31"/>
      <c r="H35" s="31"/>
      <c r="I35" s="123">
        <v>0.21</v>
      </c>
      <c r="J35" s="122">
        <f>ROUND(((SUM(BE111:BE118) + SUM(BE138:BE190))*I35),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09" t="s">
        <v>42</v>
      </c>
      <c r="F36" s="122">
        <f>ROUND((SUM(BF111:BF118) + SUM(BF138:BF190)),  2)</f>
        <v>0</v>
      </c>
      <c r="G36" s="31"/>
      <c r="H36" s="31"/>
      <c r="I36" s="123">
        <v>0.15</v>
      </c>
      <c r="J36" s="122">
        <f>ROUND(((SUM(BF111:BF118) + SUM(BF138:BF190))*I36),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43</v>
      </c>
      <c r="F37" s="122">
        <f>ROUND((SUM(BG111:BG118) + SUM(BG138:BG190)),  2)</f>
        <v>0</v>
      </c>
      <c r="G37" s="31"/>
      <c r="H37" s="31"/>
      <c r="I37" s="123">
        <v>0.21</v>
      </c>
      <c r="J37" s="122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09" t="s">
        <v>44</v>
      </c>
      <c r="F38" s="122">
        <f>ROUND((SUM(BH111:BH118) + SUM(BH138:BH190)),  2)</f>
        <v>0</v>
      </c>
      <c r="G38" s="31"/>
      <c r="H38" s="31"/>
      <c r="I38" s="123">
        <v>0.15</v>
      </c>
      <c r="J38" s="122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09" t="s">
        <v>45</v>
      </c>
      <c r="F39" s="122">
        <f>ROUND((SUM(BI111:BI118) + SUM(BI138:BI190)),  2)</f>
        <v>0</v>
      </c>
      <c r="G39" s="31"/>
      <c r="H39" s="31"/>
      <c r="I39" s="123">
        <v>0</v>
      </c>
      <c r="J39" s="122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4"/>
      <c r="D41" s="125" t="s">
        <v>46</v>
      </c>
      <c r="E41" s="126"/>
      <c r="F41" s="126"/>
      <c r="G41" s="127" t="s">
        <v>47</v>
      </c>
      <c r="H41" s="128" t="s">
        <v>48</v>
      </c>
      <c r="I41" s="126"/>
      <c r="J41" s="129">
        <f>SUM(J32:J39)</f>
        <v>0</v>
      </c>
      <c r="K41" s="130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hidden="1" customHeight="1">
      <c r="A81" s="31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hidden="1" customHeight="1">
      <c r="A82" s="31"/>
      <c r="B82" s="32"/>
      <c r="C82" s="20" t="s">
        <v>131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3"/>
      <c r="D85" s="33"/>
      <c r="E85" s="272" t="str">
        <f>E7</f>
        <v>Rekonstrukce kina Vesmír</v>
      </c>
      <c r="F85" s="273"/>
      <c r="G85" s="273"/>
      <c r="H85" s="27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127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3"/>
      <c r="D87" s="33"/>
      <c r="E87" s="265" t="str">
        <f>E9</f>
        <v>643-02 - bourací práce 2.np</v>
      </c>
      <c r="F87" s="274"/>
      <c r="G87" s="274"/>
      <c r="H87" s="274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hidden="1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23. 7. 2020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7" hidden="1" customHeight="1">
      <c r="A91" s="31"/>
      <c r="B91" s="32"/>
      <c r="C91" s="26" t="s">
        <v>24</v>
      </c>
      <c r="D91" s="33"/>
      <c r="E91" s="33"/>
      <c r="F91" s="24" t="str">
        <f>E15</f>
        <v>Město Trutnov</v>
      </c>
      <c r="G91" s="33"/>
      <c r="H91" s="33"/>
      <c r="I91" s="26" t="s">
        <v>30</v>
      </c>
      <c r="J91" s="29" t="str">
        <f>E21</f>
        <v>ROSA ARCHITEKT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hidden="1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26" t="s">
        <v>33</v>
      </c>
      <c r="J92" s="29" t="str">
        <f>E24</f>
        <v>Martina Škopová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42" t="s">
        <v>132</v>
      </c>
      <c r="D94" s="143"/>
      <c r="E94" s="143"/>
      <c r="F94" s="143"/>
      <c r="G94" s="143"/>
      <c r="H94" s="143"/>
      <c r="I94" s="143"/>
      <c r="J94" s="144" t="s">
        <v>133</v>
      </c>
      <c r="K94" s="14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hidden="1" customHeight="1">
      <c r="A96" s="31"/>
      <c r="B96" s="32"/>
      <c r="C96" s="145" t="s">
        <v>134</v>
      </c>
      <c r="D96" s="33"/>
      <c r="E96" s="33"/>
      <c r="F96" s="33"/>
      <c r="G96" s="33"/>
      <c r="H96" s="33"/>
      <c r="I96" s="33"/>
      <c r="J96" s="81">
        <f>J138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135</v>
      </c>
    </row>
    <row r="97" spans="1:65" s="9" customFormat="1" ht="24.95" hidden="1" customHeight="1">
      <c r="B97" s="146"/>
      <c r="C97" s="147"/>
      <c r="D97" s="148" t="s">
        <v>136</v>
      </c>
      <c r="E97" s="149"/>
      <c r="F97" s="149"/>
      <c r="G97" s="149"/>
      <c r="H97" s="149"/>
      <c r="I97" s="149"/>
      <c r="J97" s="150">
        <f>J139</f>
        <v>0</v>
      </c>
      <c r="K97" s="147"/>
      <c r="L97" s="151"/>
    </row>
    <row r="98" spans="1:65" s="10" customFormat="1" ht="19.899999999999999" hidden="1" customHeight="1">
      <c r="B98" s="152"/>
      <c r="C98" s="153"/>
      <c r="D98" s="154" t="s">
        <v>137</v>
      </c>
      <c r="E98" s="155"/>
      <c r="F98" s="155"/>
      <c r="G98" s="155"/>
      <c r="H98" s="155"/>
      <c r="I98" s="155"/>
      <c r="J98" s="156">
        <f>J140</f>
        <v>0</v>
      </c>
      <c r="K98" s="153"/>
      <c r="L98" s="157"/>
    </row>
    <row r="99" spans="1:65" s="10" customFormat="1" ht="19.899999999999999" hidden="1" customHeight="1">
      <c r="B99" s="152"/>
      <c r="C99" s="153"/>
      <c r="D99" s="154" t="s">
        <v>138</v>
      </c>
      <c r="E99" s="155"/>
      <c r="F99" s="155"/>
      <c r="G99" s="155"/>
      <c r="H99" s="155"/>
      <c r="I99" s="155"/>
      <c r="J99" s="156">
        <f>J157</f>
        <v>0</v>
      </c>
      <c r="K99" s="153"/>
      <c r="L99" s="157"/>
    </row>
    <row r="100" spans="1:65" s="9" customFormat="1" ht="24.95" hidden="1" customHeight="1">
      <c r="B100" s="146"/>
      <c r="C100" s="147"/>
      <c r="D100" s="148" t="s">
        <v>139</v>
      </c>
      <c r="E100" s="149"/>
      <c r="F100" s="149"/>
      <c r="G100" s="149"/>
      <c r="H100" s="149"/>
      <c r="I100" s="149"/>
      <c r="J100" s="150">
        <f>J166</f>
        <v>0</v>
      </c>
      <c r="K100" s="147"/>
      <c r="L100" s="151"/>
    </row>
    <row r="101" spans="1:65" s="10" customFormat="1" ht="19.899999999999999" hidden="1" customHeight="1">
      <c r="B101" s="152"/>
      <c r="C101" s="153"/>
      <c r="D101" s="154" t="s">
        <v>387</v>
      </c>
      <c r="E101" s="155"/>
      <c r="F101" s="155"/>
      <c r="G101" s="155"/>
      <c r="H101" s="155"/>
      <c r="I101" s="155"/>
      <c r="J101" s="156">
        <f>J167</f>
        <v>0</v>
      </c>
      <c r="K101" s="153"/>
      <c r="L101" s="157"/>
    </row>
    <row r="102" spans="1:65" s="10" customFormat="1" ht="19.899999999999999" hidden="1" customHeight="1">
      <c r="B102" s="152"/>
      <c r="C102" s="153"/>
      <c r="D102" s="154" t="s">
        <v>388</v>
      </c>
      <c r="E102" s="155"/>
      <c r="F102" s="155"/>
      <c r="G102" s="155"/>
      <c r="H102" s="155"/>
      <c r="I102" s="155"/>
      <c r="J102" s="156">
        <f>J169</f>
        <v>0</v>
      </c>
      <c r="K102" s="153"/>
      <c r="L102" s="157"/>
    </row>
    <row r="103" spans="1:65" s="10" customFormat="1" ht="19.899999999999999" hidden="1" customHeight="1">
      <c r="B103" s="152"/>
      <c r="C103" s="153"/>
      <c r="D103" s="154" t="s">
        <v>143</v>
      </c>
      <c r="E103" s="155"/>
      <c r="F103" s="155"/>
      <c r="G103" s="155"/>
      <c r="H103" s="155"/>
      <c r="I103" s="155"/>
      <c r="J103" s="156">
        <f>J177</f>
        <v>0</v>
      </c>
      <c r="K103" s="153"/>
      <c r="L103" s="157"/>
    </row>
    <row r="104" spans="1:65" s="10" customFormat="1" ht="19.899999999999999" hidden="1" customHeight="1">
      <c r="B104" s="152"/>
      <c r="C104" s="153"/>
      <c r="D104" s="154" t="s">
        <v>389</v>
      </c>
      <c r="E104" s="155"/>
      <c r="F104" s="155"/>
      <c r="G104" s="155"/>
      <c r="H104" s="155"/>
      <c r="I104" s="155"/>
      <c r="J104" s="156">
        <f>J179</f>
        <v>0</v>
      </c>
      <c r="K104" s="153"/>
      <c r="L104" s="157"/>
    </row>
    <row r="105" spans="1:65" s="10" customFormat="1" ht="19.899999999999999" hidden="1" customHeight="1">
      <c r="B105" s="152"/>
      <c r="C105" s="153"/>
      <c r="D105" s="154" t="s">
        <v>390</v>
      </c>
      <c r="E105" s="155"/>
      <c r="F105" s="155"/>
      <c r="G105" s="155"/>
      <c r="H105" s="155"/>
      <c r="I105" s="155"/>
      <c r="J105" s="156">
        <f>J181</f>
        <v>0</v>
      </c>
      <c r="K105" s="153"/>
      <c r="L105" s="157"/>
    </row>
    <row r="106" spans="1:65" s="10" customFormat="1" ht="19.899999999999999" hidden="1" customHeight="1">
      <c r="B106" s="152"/>
      <c r="C106" s="153"/>
      <c r="D106" s="154" t="s">
        <v>391</v>
      </c>
      <c r="E106" s="155"/>
      <c r="F106" s="155"/>
      <c r="G106" s="155"/>
      <c r="H106" s="155"/>
      <c r="I106" s="155"/>
      <c r="J106" s="156">
        <f>J183</f>
        <v>0</v>
      </c>
      <c r="K106" s="153"/>
      <c r="L106" s="157"/>
    </row>
    <row r="107" spans="1:65" s="10" customFormat="1" ht="19.899999999999999" hidden="1" customHeight="1">
      <c r="B107" s="152"/>
      <c r="C107" s="153"/>
      <c r="D107" s="154" t="s">
        <v>144</v>
      </c>
      <c r="E107" s="155"/>
      <c r="F107" s="155"/>
      <c r="G107" s="155"/>
      <c r="H107" s="155"/>
      <c r="I107" s="155"/>
      <c r="J107" s="156">
        <f>J187</f>
        <v>0</v>
      </c>
      <c r="K107" s="153"/>
      <c r="L107" s="157"/>
    </row>
    <row r="108" spans="1:65" s="10" customFormat="1" ht="19.899999999999999" hidden="1" customHeight="1">
      <c r="B108" s="152"/>
      <c r="C108" s="153"/>
      <c r="D108" s="154" t="s">
        <v>610</v>
      </c>
      <c r="E108" s="155"/>
      <c r="F108" s="155"/>
      <c r="G108" s="155"/>
      <c r="H108" s="155"/>
      <c r="I108" s="155"/>
      <c r="J108" s="156">
        <f>J189</f>
        <v>0</v>
      </c>
      <c r="K108" s="153"/>
      <c r="L108" s="157"/>
    </row>
    <row r="109" spans="1:65" s="2" customFormat="1" ht="21.75" hidden="1" customHeight="1">
      <c r="A109" s="31"/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65" s="2" customFormat="1" ht="6.95" hidden="1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65" s="2" customFormat="1" ht="29.25" hidden="1" customHeight="1">
      <c r="A111" s="31"/>
      <c r="B111" s="32"/>
      <c r="C111" s="145" t="s">
        <v>145</v>
      </c>
      <c r="D111" s="33"/>
      <c r="E111" s="33"/>
      <c r="F111" s="33"/>
      <c r="G111" s="33"/>
      <c r="H111" s="33"/>
      <c r="I111" s="33"/>
      <c r="J111" s="158">
        <f>ROUND(J112 + J113 + J114 + J115 + J116 + J117,2)</f>
        <v>0</v>
      </c>
      <c r="K111" s="33"/>
      <c r="L111" s="48"/>
      <c r="N111" s="159" t="s">
        <v>40</v>
      </c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65" s="2" customFormat="1" ht="18" hidden="1" customHeight="1">
      <c r="A112" s="31"/>
      <c r="B112" s="32"/>
      <c r="C112" s="33"/>
      <c r="D112" s="270" t="s">
        <v>146</v>
      </c>
      <c r="E112" s="271"/>
      <c r="F112" s="271"/>
      <c r="G112" s="33"/>
      <c r="H112" s="33"/>
      <c r="I112" s="33"/>
      <c r="J112" s="161">
        <v>0</v>
      </c>
      <c r="K112" s="33"/>
      <c r="L112" s="162"/>
      <c r="M112" s="163"/>
      <c r="N112" s="164" t="s">
        <v>41</v>
      </c>
      <c r="O112" s="163"/>
      <c r="P112" s="163"/>
      <c r="Q112" s="163"/>
      <c r="R112" s="163"/>
      <c r="S112" s="165"/>
      <c r="T112" s="165"/>
      <c r="U112" s="165"/>
      <c r="V112" s="165"/>
      <c r="W112" s="165"/>
      <c r="X112" s="165"/>
      <c r="Y112" s="165"/>
      <c r="Z112" s="165"/>
      <c r="AA112" s="165"/>
      <c r="AB112" s="165"/>
      <c r="AC112" s="165"/>
      <c r="AD112" s="165"/>
      <c r="AE112" s="165"/>
      <c r="AF112" s="163"/>
      <c r="AG112" s="163"/>
      <c r="AH112" s="163"/>
      <c r="AI112" s="163"/>
      <c r="AJ112" s="163"/>
      <c r="AK112" s="163"/>
      <c r="AL112" s="163"/>
      <c r="AM112" s="163"/>
      <c r="AN112" s="163"/>
      <c r="AO112" s="163"/>
      <c r="AP112" s="163"/>
      <c r="AQ112" s="163"/>
      <c r="AR112" s="163"/>
      <c r="AS112" s="163"/>
      <c r="AT112" s="163"/>
      <c r="AU112" s="163"/>
      <c r="AV112" s="163"/>
      <c r="AW112" s="163"/>
      <c r="AX112" s="163"/>
      <c r="AY112" s="166" t="s">
        <v>124</v>
      </c>
      <c r="AZ112" s="163"/>
      <c r="BA112" s="163"/>
      <c r="BB112" s="163"/>
      <c r="BC112" s="163"/>
      <c r="BD112" s="163"/>
      <c r="BE112" s="167">
        <f t="shared" ref="BE112:BE117" si="0">IF(N112="základní",J112,0)</f>
        <v>0</v>
      </c>
      <c r="BF112" s="167">
        <f t="shared" ref="BF112:BF117" si="1">IF(N112="snížená",J112,0)</f>
        <v>0</v>
      </c>
      <c r="BG112" s="167">
        <f t="shared" ref="BG112:BG117" si="2">IF(N112="zákl. přenesená",J112,0)</f>
        <v>0</v>
      </c>
      <c r="BH112" s="167">
        <f t="shared" ref="BH112:BH117" si="3">IF(N112="sníž. přenesená",J112,0)</f>
        <v>0</v>
      </c>
      <c r="BI112" s="167">
        <f t="shared" ref="BI112:BI117" si="4">IF(N112="nulová",J112,0)</f>
        <v>0</v>
      </c>
      <c r="BJ112" s="166" t="s">
        <v>84</v>
      </c>
      <c r="BK112" s="163"/>
      <c r="BL112" s="163"/>
      <c r="BM112" s="163"/>
    </row>
    <row r="113" spans="1:65" s="2" customFormat="1" ht="18" hidden="1" customHeight="1">
      <c r="A113" s="31"/>
      <c r="B113" s="32"/>
      <c r="C113" s="33"/>
      <c r="D113" s="270" t="s">
        <v>147</v>
      </c>
      <c r="E113" s="271"/>
      <c r="F113" s="271"/>
      <c r="G113" s="33"/>
      <c r="H113" s="33"/>
      <c r="I113" s="33"/>
      <c r="J113" s="161">
        <v>0</v>
      </c>
      <c r="K113" s="33"/>
      <c r="L113" s="162"/>
      <c r="M113" s="163"/>
      <c r="N113" s="164" t="s">
        <v>41</v>
      </c>
      <c r="O113" s="163"/>
      <c r="P113" s="163"/>
      <c r="Q113" s="163"/>
      <c r="R113" s="163"/>
      <c r="S113" s="165"/>
      <c r="T113" s="165"/>
      <c r="U113" s="165"/>
      <c r="V113" s="165"/>
      <c r="W113" s="165"/>
      <c r="X113" s="165"/>
      <c r="Y113" s="165"/>
      <c r="Z113" s="165"/>
      <c r="AA113" s="165"/>
      <c r="AB113" s="165"/>
      <c r="AC113" s="165"/>
      <c r="AD113" s="165"/>
      <c r="AE113" s="165"/>
      <c r="AF113" s="163"/>
      <c r="AG113" s="163"/>
      <c r="AH113" s="163"/>
      <c r="AI113" s="163"/>
      <c r="AJ113" s="163"/>
      <c r="AK113" s="163"/>
      <c r="AL113" s="163"/>
      <c r="AM113" s="163"/>
      <c r="AN113" s="163"/>
      <c r="AO113" s="163"/>
      <c r="AP113" s="163"/>
      <c r="AQ113" s="163"/>
      <c r="AR113" s="163"/>
      <c r="AS113" s="163"/>
      <c r="AT113" s="163"/>
      <c r="AU113" s="163"/>
      <c r="AV113" s="163"/>
      <c r="AW113" s="163"/>
      <c r="AX113" s="163"/>
      <c r="AY113" s="166" t="s">
        <v>124</v>
      </c>
      <c r="AZ113" s="163"/>
      <c r="BA113" s="163"/>
      <c r="BB113" s="163"/>
      <c r="BC113" s="163"/>
      <c r="BD113" s="163"/>
      <c r="BE113" s="167">
        <f t="shared" si="0"/>
        <v>0</v>
      </c>
      <c r="BF113" s="167">
        <f t="shared" si="1"/>
        <v>0</v>
      </c>
      <c r="BG113" s="167">
        <f t="shared" si="2"/>
        <v>0</v>
      </c>
      <c r="BH113" s="167">
        <f t="shared" si="3"/>
        <v>0</v>
      </c>
      <c r="BI113" s="167">
        <f t="shared" si="4"/>
        <v>0</v>
      </c>
      <c r="BJ113" s="166" t="s">
        <v>84</v>
      </c>
      <c r="BK113" s="163"/>
      <c r="BL113" s="163"/>
      <c r="BM113" s="163"/>
    </row>
    <row r="114" spans="1:65" s="2" customFormat="1" ht="18" hidden="1" customHeight="1">
      <c r="A114" s="31"/>
      <c r="B114" s="32"/>
      <c r="C114" s="33"/>
      <c r="D114" s="270" t="s">
        <v>148</v>
      </c>
      <c r="E114" s="271"/>
      <c r="F114" s="271"/>
      <c r="G114" s="33"/>
      <c r="H114" s="33"/>
      <c r="I114" s="33"/>
      <c r="J114" s="161">
        <v>0</v>
      </c>
      <c r="K114" s="33"/>
      <c r="L114" s="162"/>
      <c r="M114" s="163"/>
      <c r="N114" s="164" t="s">
        <v>41</v>
      </c>
      <c r="O114" s="163"/>
      <c r="P114" s="163"/>
      <c r="Q114" s="163"/>
      <c r="R114" s="163"/>
      <c r="S114" s="165"/>
      <c r="T114" s="165"/>
      <c r="U114" s="165"/>
      <c r="V114" s="165"/>
      <c r="W114" s="165"/>
      <c r="X114" s="165"/>
      <c r="Y114" s="165"/>
      <c r="Z114" s="165"/>
      <c r="AA114" s="165"/>
      <c r="AB114" s="165"/>
      <c r="AC114" s="165"/>
      <c r="AD114" s="165"/>
      <c r="AE114" s="165"/>
      <c r="AF114" s="163"/>
      <c r="AG114" s="163"/>
      <c r="AH114" s="163"/>
      <c r="AI114" s="163"/>
      <c r="AJ114" s="163"/>
      <c r="AK114" s="163"/>
      <c r="AL114" s="163"/>
      <c r="AM114" s="163"/>
      <c r="AN114" s="163"/>
      <c r="AO114" s="163"/>
      <c r="AP114" s="163"/>
      <c r="AQ114" s="163"/>
      <c r="AR114" s="163"/>
      <c r="AS114" s="163"/>
      <c r="AT114" s="163"/>
      <c r="AU114" s="163"/>
      <c r="AV114" s="163"/>
      <c r="AW114" s="163"/>
      <c r="AX114" s="163"/>
      <c r="AY114" s="166" t="s">
        <v>124</v>
      </c>
      <c r="AZ114" s="163"/>
      <c r="BA114" s="163"/>
      <c r="BB114" s="163"/>
      <c r="BC114" s="163"/>
      <c r="BD114" s="163"/>
      <c r="BE114" s="167">
        <f t="shared" si="0"/>
        <v>0</v>
      </c>
      <c r="BF114" s="167">
        <f t="shared" si="1"/>
        <v>0</v>
      </c>
      <c r="BG114" s="167">
        <f t="shared" si="2"/>
        <v>0</v>
      </c>
      <c r="BH114" s="167">
        <f t="shared" si="3"/>
        <v>0</v>
      </c>
      <c r="BI114" s="167">
        <f t="shared" si="4"/>
        <v>0</v>
      </c>
      <c r="BJ114" s="166" t="s">
        <v>84</v>
      </c>
      <c r="BK114" s="163"/>
      <c r="BL114" s="163"/>
      <c r="BM114" s="163"/>
    </row>
    <row r="115" spans="1:65" s="2" customFormat="1" ht="18" hidden="1" customHeight="1">
      <c r="A115" s="31"/>
      <c r="B115" s="32"/>
      <c r="C115" s="33"/>
      <c r="D115" s="270" t="s">
        <v>149</v>
      </c>
      <c r="E115" s="271"/>
      <c r="F115" s="271"/>
      <c r="G115" s="33"/>
      <c r="H115" s="33"/>
      <c r="I115" s="33"/>
      <c r="J115" s="161">
        <v>0</v>
      </c>
      <c r="K115" s="33"/>
      <c r="L115" s="162"/>
      <c r="M115" s="163"/>
      <c r="N115" s="164" t="s">
        <v>41</v>
      </c>
      <c r="O115" s="163"/>
      <c r="P115" s="163"/>
      <c r="Q115" s="163"/>
      <c r="R115" s="163"/>
      <c r="S115" s="165"/>
      <c r="T115" s="165"/>
      <c r="U115" s="165"/>
      <c r="V115" s="165"/>
      <c r="W115" s="165"/>
      <c r="X115" s="165"/>
      <c r="Y115" s="165"/>
      <c r="Z115" s="165"/>
      <c r="AA115" s="165"/>
      <c r="AB115" s="165"/>
      <c r="AC115" s="165"/>
      <c r="AD115" s="165"/>
      <c r="AE115" s="165"/>
      <c r="AF115" s="163"/>
      <c r="AG115" s="163"/>
      <c r="AH115" s="163"/>
      <c r="AI115" s="163"/>
      <c r="AJ115" s="163"/>
      <c r="AK115" s="163"/>
      <c r="AL115" s="163"/>
      <c r="AM115" s="163"/>
      <c r="AN115" s="163"/>
      <c r="AO115" s="163"/>
      <c r="AP115" s="163"/>
      <c r="AQ115" s="163"/>
      <c r="AR115" s="163"/>
      <c r="AS115" s="163"/>
      <c r="AT115" s="163"/>
      <c r="AU115" s="163"/>
      <c r="AV115" s="163"/>
      <c r="AW115" s="163"/>
      <c r="AX115" s="163"/>
      <c r="AY115" s="166" t="s">
        <v>124</v>
      </c>
      <c r="AZ115" s="163"/>
      <c r="BA115" s="163"/>
      <c r="BB115" s="163"/>
      <c r="BC115" s="163"/>
      <c r="BD115" s="163"/>
      <c r="BE115" s="167">
        <f t="shared" si="0"/>
        <v>0</v>
      </c>
      <c r="BF115" s="167">
        <f t="shared" si="1"/>
        <v>0</v>
      </c>
      <c r="BG115" s="167">
        <f t="shared" si="2"/>
        <v>0</v>
      </c>
      <c r="BH115" s="167">
        <f t="shared" si="3"/>
        <v>0</v>
      </c>
      <c r="BI115" s="167">
        <f t="shared" si="4"/>
        <v>0</v>
      </c>
      <c r="BJ115" s="166" t="s">
        <v>84</v>
      </c>
      <c r="BK115" s="163"/>
      <c r="BL115" s="163"/>
      <c r="BM115" s="163"/>
    </row>
    <row r="116" spans="1:65" s="2" customFormat="1" ht="18" hidden="1" customHeight="1">
      <c r="A116" s="31"/>
      <c r="B116" s="32"/>
      <c r="C116" s="33"/>
      <c r="D116" s="270" t="s">
        <v>150</v>
      </c>
      <c r="E116" s="271"/>
      <c r="F116" s="271"/>
      <c r="G116" s="33"/>
      <c r="H116" s="33"/>
      <c r="I116" s="33"/>
      <c r="J116" s="161">
        <v>0</v>
      </c>
      <c r="K116" s="33"/>
      <c r="L116" s="162"/>
      <c r="M116" s="163"/>
      <c r="N116" s="164" t="s">
        <v>41</v>
      </c>
      <c r="O116" s="163"/>
      <c r="P116" s="163"/>
      <c r="Q116" s="163"/>
      <c r="R116" s="163"/>
      <c r="S116" s="165"/>
      <c r="T116" s="165"/>
      <c r="U116" s="165"/>
      <c r="V116" s="165"/>
      <c r="W116" s="165"/>
      <c r="X116" s="165"/>
      <c r="Y116" s="165"/>
      <c r="Z116" s="165"/>
      <c r="AA116" s="165"/>
      <c r="AB116" s="165"/>
      <c r="AC116" s="165"/>
      <c r="AD116" s="165"/>
      <c r="AE116" s="165"/>
      <c r="AF116" s="163"/>
      <c r="AG116" s="163"/>
      <c r="AH116" s="163"/>
      <c r="AI116" s="163"/>
      <c r="AJ116" s="163"/>
      <c r="AK116" s="163"/>
      <c r="AL116" s="163"/>
      <c r="AM116" s="163"/>
      <c r="AN116" s="163"/>
      <c r="AO116" s="163"/>
      <c r="AP116" s="163"/>
      <c r="AQ116" s="163"/>
      <c r="AR116" s="163"/>
      <c r="AS116" s="163"/>
      <c r="AT116" s="163"/>
      <c r="AU116" s="163"/>
      <c r="AV116" s="163"/>
      <c r="AW116" s="163"/>
      <c r="AX116" s="163"/>
      <c r="AY116" s="166" t="s">
        <v>124</v>
      </c>
      <c r="AZ116" s="163"/>
      <c r="BA116" s="163"/>
      <c r="BB116" s="163"/>
      <c r="BC116" s="163"/>
      <c r="BD116" s="163"/>
      <c r="BE116" s="167">
        <f t="shared" si="0"/>
        <v>0</v>
      </c>
      <c r="BF116" s="167">
        <f t="shared" si="1"/>
        <v>0</v>
      </c>
      <c r="BG116" s="167">
        <f t="shared" si="2"/>
        <v>0</v>
      </c>
      <c r="BH116" s="167">
        <f t="shared" si="3"/>
        <v>0</v>
      </c>
      <c r="BI116" s="167">
        <f t="shared" si="4"/>
        <v>0</v>
      </c>
      <c r="BJ116" s="166" t="s">
        <v>84</v>
      </c>
      <c r="BK116" s="163"/>
      <c r="BL116" s="163"/>
      <c r="BM116" s="163"/>
    </row>
    <row r="117" spans="1:65" s="2" customFormat="1" ht="18" hidden="1" customHeight="1">
      <c r="A117" s="31"/>
      <c r="B117" s="32"/>
      <c r="C117" s="33"/>
      <c r="D117" s="160" t="s">
        <v>151</v>
      </c>
      <c r="E117" s="33"/>
      <c r="F117" s="33"/>
      <c r="G117" s="33"/>
      <c r="H117" s="33"/>
      <c r="I117" s="33"/>
      <c r="J117" s="161">
        <f>ROUND(J30*T117,2)</f>
        <v>0</v>
      </c>
      <c r="K117" s="33"/>
      <c r="L117" s="162"/>
      <c r="M117" s="163"/>
      <c r="N117" s="164" t="s">
        <v>41</v>
      </c>
      <c r="O117" s="163"/>
      <c r="P117" s="163"/>
      <c r="Q117" s="163"/>
      <c r="R117" s="163"/>
      <c r="S117" s="165"/>
      <c r="T117" s="165"/>
      <c r="U117" s="165"/>
      <c r="V117" s="165"/>
      <c r="W117" s="165"/>
      <c r="X117" s="165"/>
      <c r="Y117" s="165"/>
      <c r="Z117" s="165"/>
      <c r="AA117" s="165"/>
      <c r="AB117" s="165"/>
      <c r="AC117" s="165"/>
      <c r="AD117" s="165"/>
      <c r="AE117" s="165"/>
      <c r="AF117" s="163"/>
      <c r="AG117" s="163"/>
      <c r="AH117" s="163"/>
      <c r="AI117" s="163"/>
      <c r="AJ117" s="163"/>
      <c r="AK117" s="163"/>
      <c r="AL117" s="163"/>
      <c r="AM117" s="163"/>
      <c r="AN117" s="163"/>
      <c r="AO117" s="163"/>
      <c r="AP117" s="163"/>
      <c r="AQ117" s="163"/>
      <c r="AR117" s="163"/>
      <c r="AS117" s="163"/>
      <c r="AT117" s="163"/>
      <c r="AU117" s="163"/>
      <c r="AV117" s="163"/>
      <c r="AW117" s="163"/>
      <c r="AX117" s="163"/>
      <c r="AY117" s="166" t="s">
        <v>152</v>
      </c>
      <c r="AZ117" s="163"/>
      <c r="BA117" s="163"/>
      <c r="BB117" s="163"/>
      <c r="BC117" s="163"/>
      <c r="BD117" s="163"/>
      <c r="BE117" s="167">
        <f t="shared" si="0"/>
        <v>0</v>
      </c>
      <c r="BF117" s="167">
        <f t="shared" si="1"/>
        <v>0</v>
      </c>
      <c r="BG117" s="167">
        <f t="shared" si="2"/>
        <v>0</v>
      </c>
      <c r="BH117" s="167">
        <f t="shared" si="3"/>
        <v>0</v>
      </c>
      <c r="BI117" s="167">
        <f t="shared" si="4"/>
        <v>0</v>
      </c>
      <c r="BJ117" s="166" t="s">
        <v>84</v>
      </c>
      <c r="BK117" s="163"/>
      <c r="BL117" s="163"/>
      <c r="BM117" s="163"/>
    </row>
    <row r="118" spans="1:65" s="2" customFormat="1" hidden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29.25" hidden="1" customHeight="1">
      <c r="A119" s="31"/>
      <c r="B119" s="32"/>
      <c r="C119" s="168" t="s">
        <v>153</v>
      </c>
      <c r="D119" s="143"/>
      <c r="E119" s="143"/>
      <c r="F119" s="143"/>
      <c r="G119" s="143"/>
      <c r="H119" s="143"/>
      <c r="I119" s="143"/>
      <c r="J119" s="169">
        <f>ROUND(J96+J111,2)</f>
        <v>0</v>
      </c>
      <c r="K119" s="14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6.95" hidden="1" customHeight="1">
      <c r="A120" s="31"/>
      <c r="B120" s="51"/>
      <c r="C120" s="52"/>
      <c r="D120" s="52"/>
      <c r="E120" s="52"/>
      <c r="F120" s="52"/>
      <c r="G120" s="52"/>
      <c r="H120" s="52"/>
      <c r="I120" s="52"/>
      <c r="J120" s="52"/>
      <c r="K120" s="52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hidden="1"/>
    <row r="122" spans="1:65" hidden="1"/>
    <row r="123" spans="1:65" hidden="1"/>
    <row r="124" spans="1:65" s="2" customFormat="1" ht="6.95" customHeight="1">
      <c r="A124" s="31"/>
      <c r="B124" s="53"/>
      <c r="C124" s="54"/>
      <c r="D124" s="54"/>
      <c r="E124" s="54"/>
      <c r="F124" s="54"/>
      <c r="G124" s="54"/>
      <c r="H124" s="54"/>
      <c r="I124" s="54"/>
      <c r="J124" s="54"/>
      <c r="K124" s="54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5" s="2" customFormat="1" ht="24.95" customHeight="1">
      <c r="A125" s="31"/>
      <c r="B125" s="32"/>
      <c r="C125" s="20" t="s">
        <v>154</v>
      </c>
      <c r="D125" s="33"/>
      <c r="E125" s="33"/>
      <c r="F125" s="33"/>
      <c r="G125" s="33"/>
      <c r="H125" s="33"/>
      <c r="I125" s="33"/>
      <c r="J125" s="33"/>
      <c r="K125" s="33"/>
      <c r="L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65" s="2" customFormat="1" ht="6.95" customHeight="1">
      <c r="A126" s="31"/>
      <c r="B126" s="32"/>
      <c r="C126" s="33"/>
      <c r="D126" s="33"/>
      <c r="E126" s="33"/>
      <c r="F126" s="33"/>
      <c r="G126" s="33"/>
      <c r="H126" s="33"/>
      <c r="I126" s="33"/>
      <c r="J126" s="33"/>
      <c r="K126" s="33"/>
      <c r="L126" s="48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65" s="2" customFormat="1" ht="12" customHeight="1">
      <c r="A127" s="31"/>
      <c r="B127" s="32"/>
      <c r="C127" s="26" t="s">
        <v>16</v>
      </c>
      <c r="D127" s="33"/>
      <c r="E127" s="33"/>
      <c r="F127" s="33"/>
      <c r="G127" s="33"/>
      <c r="H127" s="33"/>
      <c r="I127" s="33"/>
      <c r="J127" s="33"/>
      <c r="K127" s="33"/>
      <c r="L127" s="48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65" s="2" customFormat="1" ht="16.5" customHeight="1">
      <c r="A128" s="31"/>
      <c r="B128" s="32"/>
      <c r="C128" s="33"/>
      <c r="D128" s="33"/>
      <c r="E128" s="272" t="str">
        <f>E7</f>
        <v>Rekonstrukce kina Vesmír</v>
      </c>
      <c r="F128" s="273"/>
      <c r="G128" s="273"/>
      <c r="H128" s="273"/>
      <c r="I128" s="33"/>
      <c r="J128" s="33"/>
      <c r="K128" s="33"/>
      <c r="L128" s="48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12" customHeight="1">
      <c r="A129" s="31"/>
      <c r="B129" s="32"/>
      <c r="C129" s="26" t="s">
        <v>127</v>
      </c>
      <c r="D129" s="33"/>
      <c r="E129" s="33"/>
      <c r="F129" s="33"/>
      <c r="G129" s="33"/>
      <c r="H129" s="33"/>
      <c r="I129" s="33"/>
      <c r="J129" s="33"/>
      <c r="K129" s="33"/>
      <c r="L129" s="48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2" customFormat="1" ht="16.5" customHeight="1">
      <c r="A130" s="31"/>
      <c r="B130" s="32"/>
      <c r="C130" s="33"/>
      <c r="D130" s="33"/>
      <c r="E130" s="265" t="str">
        <f>E9</f>
        <v>643-02 - bourací práce 2.np</v>
      </c>
      <c r="F130" s="274"/>
      <c r="G130" s="274"/>
      <c r="H130" s="274"/>
      <c r="I130" s="33"/>
      <c r="J130" s="33"/>
      <c r="K130" s="33"/>
      <c r="L130" s="48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5" s="2" customFormat="1" ht="6.95" customHeight="1">
      <c r="A131" s="31"/>
      <c r="B131" s="32"/>
      <c r="C131" s="33"/>
      <c r="D131" s="33"/>
      <c r="E131" s="33"/>
      <c r="F131" s="33"/>
      <c r="G131" s="33"/>
      <c r="H131" s="33"/>
      <c r="I131" s="33"/>
      <c r="J131" s="33"/>
      <c r="K131" s="33"/>
      <c r="L131" s="48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65" s="2" customFormat="1" ht="12" customHeight="1">
      <c r="A132" s="31"/>
      <c r="B132" s="32"/>
      <c r="C132" s="26" t="s">
        <v>20</v>
      </c>
      <c r="D132" s="33"/>
      <c r="E132" s="33"/>
      <c r="F132" s="24" t="str">
        <f>F12</f>
        <v xml:space="preserve"> </v>
      </c>
      <c r="G132" s="33"/>
      <c r="H132" s="33"/>
      <c r="I132" s="26" t="s">
        <v>22</v>
      </c>
      <c r="J132" s="63" t="str">
        <f>IF(J12="","",J12)</f>
        <v>23. 7. 2020</v>
      </c>
      <c r="K132" s="33"/>
      <c r="L132" s="48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3" spans="1:65" s="2" customFormat="1" ht="6.95" customHeight="1">
      <c r="A133" s="31"/>
      <c r="B133" s="32"/>
      <c r="C133" s="33"/>
      <c r="D133" s="33"/>
      <c r="E133" s="33"/>
      <c r="F133" s="33"/>
      <c r="G133" s="33"/>
      <c r="H133" s="33"/>
      <c r="I133" s="33"/>
      <c r="J133" s="33"/>
      <c r="K133" s="33"/>
      <c r="L133" s="48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  <row r="134" spans="1:65" s="2" customFormat="1" ht="25.7" customHeight="1">
      <c r="A134" s="31"/>
      <c r="B134" s="32"/>
      <c r="C134" s="26" t="s">
        <v>24</v>
      </c>
      <c r="D134" s="33"/>
      <c r="E134" s="33"/>
      <c r="F134" s="24" t="str">
        <f>E15</f>
        <v>Město Trutnov</v>
      </c>
      <c r="G134" s="33"/>
      <c r="H134" s="33"/>
      <c r="I134" s="26" t="s">
        <v>30</v>
      </c>
      <c r="J134" s="29" t="str">
        <f>E21</f>
        <v>ROSA ARCHITEKT s.r.o.</v>
      </c>
      <c r="K134" s="33"/>
      <c r="L134" s="48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  <row r="135" spans="1:65" s="2" customFormat="1" ht="15.2" customHeight="1">
      <c r="A135" s="31"/>
      <c r="B135" s="32"/>
      <c r="C135" s="26" t="s">
        <v>28</v>
      </c>
      <c r="D135" s="33"/>
      <c r="E135" s="33"/>
      <c r="F135" s="24" t="str">
        <f>IF(E18="","",E18)</f>
        <v>Vyplň údaj</v>
      </c>
      <c r="G135" s="33"/>
      <c r="H135" s="33"/>
      <c r="I135" s="26" t="s">
        <v>33</v>
      </c>
      <c r="J135" s="29" t="str">
        <f>E24</f>
        <v>Martina Škopová</v>
      </c>
      <c r="K135" s="33"/>
      <c r="L135" s="48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  <row r="136" spans="1:65" s="2" customFormat="1" ht="10.35" customHeight="1">
      <c r="A136" s="31"/>
      <c r="B136" s="32"/>
      <c r="C136" s="33"/>
      <c r="D136" s="33"/>
      <c r="E136" s="33"/>
      <c r="F136" s="33"/>
      <c r="G136" s="33"/>
      <c r="H136" s="33"/>
      <c r="I136" s="33"/>
      <c r="J136" s="33"/>
      <c r="K136" s="33"/>
      <c r="L136" s="48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</row>
    <row r="137" spans="1:65" s="11" customFormat="1" ht="29.25" customHeight="1">
      <c r="A137" s="170"/>
      <c r="B137" s="171"/>
      <c r="C137" s="172" t="s">
        <v>155</v>
      </c>
      <c r="D137" s="173" t="s">
        <v>61</v>
      </c>
      <c r="E137" s="173" t="s">
        <v>57</v>
      </c>
      <c r="F137" s="173" t="s">
        <v>58</v>
      </c>
      <c r="G137" s="173" t="s">
        <v>156</v>
      </c>
      <c r="H137" s="173" t="s">
        <v>157</v>
      </c>
      <c r="I137" s="173" t="s">
        <v>158</v>
      </c>
      <c r="J137" s="174" t="s">
        <v>133</v>
      </c>
      <c r="K137" s="175" t="s">
        <v>159</v>
      </c>
      <c r="L137" s="176"/>
      <c r="M137" s="72" t="s">
        <v>1</v>
      </c>
      <c r="N137" s="73" t="s">
        <v>40</v>
      </c>
      <c r="O137" s="73" t="s">
        <v>160</v>
      </c>
      <c r="P137" s="73" t="s">
        <v>161</v>
      </c>
      <c r="Q137" s="73" t="s">
        <v>162</v>
      </c>
      <c r="R137" s="73" t="s">
        <v>163</v>
      </c>
      <c r="S137" s="73" t="s">
        <v>164</v>
      </c>
      <c r="T137" s="74" t="s">
        <v>165</v>
      </c>
      <c r="U137" s="170"/>
      <c r="V137" s="170"/>
      <c r="W137" s="170"/>
      <c r="X137" s="170"/>
      <c r="Y137" s="170"/>
      <c r="Z137" s="170"/>
      <c r="AA137" s="170"/>
      <c r="AB137" s="170"/>
      <c r="AC137" s="170"/>
      <c r="AD137" s="170"/>
      <c r="AE137" s="170"/>
    </row>
    <row r="138" spans="1:65" s="2" customFormat="1" ht="22.9" customHeight="1">
      <c r="A138" s="31"/>
      <c r="B138" s="32"/>
      <c r="C138" s="79" t="s">
        <v>166</v>
      </c>
      <c r="D138" s="33"/>
      <c r="E138" s="33"/>
      <c r="F138" s="33"/>
      <c r="G138" s="33"/>
      <c r="H138" s="33"/>
      <c r="I138" s="33"/>
      <c r="J138" s="177">
        <f>BK138</f>
        <v>0</v>
      </c>
      <c r="K138" s="33"/>
      <c r="L138" s="36"/>
      <c r="M138" s="75"/>
      <c r="N138" s="178"/>
      <c r="O138" s="76"/>
      <c r="P138" s="179">
        <f>P139+P166</f>
        <v>0</v>
      </c>
      <c r="Q138" s="76"/>
      <c r="R138" s="179">
        <f>R139+R166</f>
        <v>3.3574709999999994E-2</v>
      </c>
      <c r="S138" s="76"/>
      <c r="T138" s="180">
        <f>T139+T166</f>
        <v>269.86583452000002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4" t="s">
        <v>75</v>
      </c>
      <c r="AU138" s="14" t="s">
        <v>135</v>
      </c>
      <c r="BK138" s="181">
        <f>BK139+BK166</f>
        <v>0</v>
      </c>
    </row>
    <row r="139" spans="1:65" s="12" customFormat="1" ht="25.9" customHeight="1">
      <c r="B139" s="182"/>
      <c r="C139" s="183"/>
      <c r="D139" s="184" t="s">
        <v>75</v>
      </c>
      <c r="E139" s="185" t="s">
        <v>167</v>
      </c>
      <c r="F139" s="185" t="s">
        <v>168</v>
      </c>
      <c r="G139" s="183"/>
      <c r="H139" s="183"/>
      <c r="I139" s="186"/>
      <c r="J139" s="187">
        <f>BK139</f>
        <v>0</v>
      </c>
      <c r="K139" s="183"/>
      <c r="L139" s="188"/>
      <c r="M139" s="189"/>
      <c r="N139" s="190"/>
      <c r="O139" s="190"/>
      <c r="P139" s="191">
        <f>P140+P157</f>
        <v>0</v>
      </c>
      <c r="Q139" s="190"/>
      <c r="R139" s="191">
        <f>R140+R157</f>
        <v>3.3574709999999994E-2</v>
      </c>
      <c r="S139" s="190"/>
      <c r="T139" s="192">
        <f>T140+T157</f>
        <v>258.27271000000002</v>
      </c>
      <c r="AR139" s="193" t="s">
        <v>84</v>
      </c>
      <c r="AT139" s="194" t="s">
        <v>75</v>
      </c>
      <c r="AU139" s="194" t="s">
        <v>76</v>
      </c>
      <c r="AY139" s="193" t="s">
        <v>169</v>
      </c>
      <c r="BK139" s="195">
        <f>BK140+BK157</f>
        <v>0</v>
      </c>
    </row>
    <row r="140" spans="1:65" s="12" customFormat="1" ht="22.9" customHeight="1">
      <c r="B140" s="182"/>
      <c r="C140" s="183"/>
      <c r="D140" s="184" t="s">
        <v>75</v>
      </c>
      <c r="E140" s="196" t="s">
        <v>170</v>
      </c>
      <c r="F140" s="196" t="s">
        <v>171</v>
      </c>
      <c r="G140" s="183"/>
      <c r="H140" s="183"/>
      <c r="I140" s="186"/>
      <c r="J140" s="197">
        <f>BK140</f>
        <v>0</v>
      </c>
      <c r="K140" s="183"/>
      <c r="L140" s="188"/>
      <c r="M140" s="189"/>
      <c r="N140" s="190"/>
      <c r="O140" s="190"/>
      <c r="P140" s="191">
        <f>SUM(P141:P156)</f>
        <v>0</v>
      </c>
      <c r="Q140" s="190"/>
      <c r="R140" s="191">
        <f>SUM(R141:R156)</f>
        <v>3.3574709999999994E-2</v>
      </c>
      <c r="S140" s="190"/>
      <c r="T140" s="192">
        <f>SUM(T141:T156)</f>
        <v>258.27271000000002</v>
      </c>
      <c r="AR140" s="193" t="s">
        <v>84</v>
      </c>
      <c r="AT140" s="194" t="s">
        <v>75</v>
      </c>
      <c r="AU140" s="194" t="s">
        <v>84</v>
      </c>
      <c r="AY140" s="193" t="s">
        <v>169</v>
      </c>
      <c r="BK140" s="195">
        <f>SUM(BK141:BK156)</f>
        <v>0</v>
      </c>
    </row>
    <row r="141" spans="1:65" s="2" customFormat="1" ht="33" customHeight="1">
      <c r="A141" s="31"/>
      <c r="B141" s="32"/>
      <c r="C141" s="198" t="s">
        <v>84</v>
      </c>
      <c r="D141" s="198" t="s">
        <v>173</v>
      </c>
      <c r="E141" s="199" t="s">
        <v>413</v>
      </c>
      <c r="F141" s="200" t="s">
        <v>414</v>
      </c>
      <c r="G141" s="201" t="s">
        <v>176</v>
      </c>
      <c r="H141" s="202">
        <v>258.267</v>
      </c>
      <c r="I141" s="203"/>
      <c r="J141" s="204">
        <f t="shared" ref="J141:J156" si="5">ROUND(I141*H141,2)</f>
        <v>0</v>
      </c>
      <c r="K141" s="205"/>
      <c r="L141" s="36"/>
      <c r="M141" s="206" t="s">
        <v>1</v>
      </c>
      <c r="N141" s="207" t="s">
        <v>41</v>
      </c>
      <c r="O141" s="68"/>
      <c r="P141" s="208">
        <f t="shared" ref="P141:P156" si="6">O141*H141</f>
        <v>0</v>
      </c>
      <c r="Q141" s="208">
        <v>1.2999999999999999E-4</v>
      </c>
      <c r="R141" s="208">
        <f t="shared" ref="R141:R156" si="7">Q141*H141</f>
        <v>3.3574709999999994E-2</v>
      </c>
      <c r="S141" s="208">
        <v>0</v>
      </c>
      <c r="T141" s="209">
        <f t="shared" ref="T141:T156" si="8"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10" t="s">
        <v>177</v>
      </c>
      <c r="AT141" s="210" t="s">
        <v>173</v>
      </c>
      <c r="AU141" s="210" t="s">
        <v>86</v>
      </c>
      <c r="AY141" s="14" t="s">
        <v>169</v>
      </c>
      <c r="BE141" s="211">
        <f t="shared" ref="BE141:BE156" si="9">IF(N141="základní",J141,0)</f>
        <v>0</v>
      </c>
      <c r="BF141" s="211">
        <f t="shared" ref="BF141:BF156" si="10">IF(N141="snížená",J141,0)</f>
        <v>0</v>
      </c>
      <c r="BG141" s="211">
        <f t="shared" ref="BG141:BG156" si="11">IF(N141="zákl. přenesená",J141,0)</f>
        <v>0</v>
      </c>
      <c r="BH141" s="211">
        <f t="shared" ref="BH141:BH156" si="12">IF(N141="sníž. přenesená",J141,0)</f>
        <v>0</v>
      </c>
      <c r="BI141" s="211">
        <f t="shared" ref="BI141:BI156" si="13">IF(N141="nulová",J141,0)</f>
        <v>0</v>
      </c>
      <c r="BJ141" s="14" t="s">
        <v>84</v>
      </c>
      <c r="BK141" s="211">
        <f t="shared" ref="BK141:BK156" si="14">ROUND(I141*H141,2)</f>
        <v>0</v>
      </c>
      <c r="BL141" s="14" t="s">
        <v>177</v>
      </c>
      <c r="BM141" s="210" t="s">
        <v>611</v>
      </c>
    </row>
    <row r="142" spans="1:65" s="2" customFormat="1" ht="21.75" customHeight="1">
      <c r="A142" s="31"/>
      <c r="B142" s="32"/>
      <c r="C142" s="198" t="s">
        <v>191</v>
      </c>
      <c r="D142" s="198" t="s">
        <v>173</v>
      </c>
      <c r="E142" s="199" t="s">
        <v>423</v>
      </c>
      <c r="F142" s="200" t="s">
        <v>424</v>
      </c>
      <c r="G142" s="201" t="s">
        <v>176</v>
      </c>
      <c r="H142" s="202">
        <v>71.456999999999994</v>
      </c>
      <c r="I142" s="203"/>
      <c r="J142" s="204">
        <f t="shared" si="5"/>
        <v>0</v>
      </c>
      <c r="K142" s="205"/>
      <c r="L142" s="36"/>
      <c r="M142" s="206" t="s">
        <v>1</v>
      </c>
      <c r="N142" s="207" t="s">
        <v>41</v>
      </c>
      <c r="O142" s="68"/>
      <c r="P142" s="208">
        <f t="shared" si="6"/>
        <v>0</v>
      </c>
      <c r="Q142" s="208">
        <v>0</v>
      </c>
      <c r="R142" s="208">
        <f t="shared" si="7"/>
        <v>0</v>
      </c>
      <c r="S142" s="208">
        <v>0.13100000000000001</v>
      </c>
      <c r="T142" s="209">
        <f t="shared" si="8"/>
        <v>9.3608669999999989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10" t="s">
        <v>177</v>
      </c>
      <c r="AT142" s="210" t="s">
        <v>173</v>
      </c>
      <c r="AU142" s="210" t="s">
        <v>86</v>
      </c>
      <c r="AY142" s="14" t="s">
        <v>169</v>
      </c>
      <c r="BE142" s="211">
        <f t="shared" si="9"/>
        <v>0</v>
      </c>
      <c r="BF142" s="211">
        <f t="shared" si="10"/>
        <v>0</v>
      </c>
      <c r="BG142" s="211">
        <f t="shared" si="11"/>
        <v>0</v>
      </c>
      <c r="BH142" s="211">
        <f t="shared" si="12"/>
        <v>0</v>
      </c>
      <c r="BI142" s="211">
        <f t="shared" si="13"/>
        <v>0</v>
      </c>
      <c r="BJ142" s="14" t="s">
        <v>84</v>
      </c>
      <c r="BK142" s="211">
        <f t="shared" si="14"/>
        <v>0</v>
      </c>
      <c r="BL142" s="14" t="s">
        <v>177</v>
      </c>
      <c r="BM142" s="210" t="s">
        <v>612</v>
      </c>
    </row>
    <row r="143" spans="1:65" s="2" customFormat="1" ht="21.75" customHeight="1">
      <c r="A143" s="31"/>
      <c r="B143" s="32"/>
      <c r="C143" s="198" t="s">
        <v>86</v>
      </c>
      <c r="D143" s="198" t="s">
        <v>173</v>
      </c>
      <c r="E143" s="199" t="s">
        <v>426</v>
      </c>
      <c r="F143" s="200" t="s">
        <v>427</v>
      </c>
      <c r="G143" s="201" t="s">
        <v>176</v>
      </c>
      <c r="H143" s="202">
        <v>315.94299999999998</v>
      </c>
      <c r="I143" s="203"/>
      <c r="J143" s="204">
        <f t="shared" si="5"/>
        <v>0</v>
      </c>
      <c r="K143" s="205"/>
      <c r="L143" s="36"/>
      <c r="M143" s="206" t="s">
        <v>1</v>
      </c>
      <c r="N143" s="207" t="s">
        <v>41</v>
      </c>
      <c r="O143" s="68"/>
      <c r="P143" s="208">
        <f t="shared" si="6"/>
        <v>0</v>
      </c>
      <c r="Q143" s="208">
        <v>0</v>
      </c>
      <c r="R143" s="208">
        <f t="shared" si="7"/>
        <v>0</v>
      </c>
      <c r="S143" s="208">
        <v>0.26100000000000001</v>
      </c>
      <c r="T143" s="209">
        <f t="shared" si="8"/>
        <v>82.461123000000001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10" t="s">
        <v>177</v>
      </c>
      <c r="AT143" s="210" t="s">
        <v>173</v>
      </c>
      <c r="AU143" s="210" t="s">
        <v>86</v>
      </c>
      <c r="AY143" s="14" t="s">
        <v>169</v>
      </c>
      <c r="BE143" s="211">
        <f t="shared" si="9"/>
        <v>0</v>
      </c>
      <c r="BF143" s="211">
        <f t="shared" si="10"/>
        <v>0</v>
      </c>
      <c r="BG143" s="211">
        <f t="shared" si="11"/>
        <v>0</v>
      </c>
      <c r="BH143" s="211">
        <f t="shared" si="12"/>
        <v>0</v>
      </c>
      <c r="BI143" s="211">
        <f t="shared" si="13"/>
        <v>0</v>
      </c>
      <c r="BJ143" s="14" t="s">
        <v>84</v>
      </c>
      <c r="BK143" s="211">
        <f t="shared" si="14"/>
        <v>0</v>
      </c>
      <c r="BL143" s="14" t="s">
        <v>177</v>
      </c>
      <c r="BM143" s="210" t="s">
        <v>613</v>
      </c>
    </row>
    <row r="144" spans="1:65" s="2" customFormat="1" ht="21.75" customHeight="1">
      <c r="A144" s="31"/>
      <c r="B144" s="32"/>
      <c r="C144" s="198" t="s">
        <v>259</v>
      </c>
      <c r="D144" s="198" t="s">
        <v>173</v>
      </c>
      <c r="E144" s="199" t="s">
        <v>430</v>
      </c>
      <c r="F144" s="200" t="s">
        <v>431</v>
      </c>
      <c r="G144" s="201" t="s">
        <v>176</v>
      </c>
      <c r="H144" s="202">
        <v>63.386000000000003</v>
      </c>
      <c r="I144" s="203"/>
      <c r="J144" s="204">
        <f t="shared" si="5"/>
        <v>0</v>
      </c>
      <c r="K144" s="205"/>
      <c r="L144" s="36"/>
      <c r="M144" s="206" t="s">
        <v>1</v>
      </c>
      <c r="N144" s="207" t="s">
        <v>41</v>
      </c>
      <c r="O144" s="68"/>
      <c r="P144" s="208">
        <f t="shared" si="6"/>
        <v>0</v>
      </c>
      <c r="Q144" s="208">
        <v>0</v>
      </c>
      <c r="R144" s="208">
        <f t="shared" si="7"/>
        <v>0</v>
      </c>
      <c r="S144" s="208">
        <v>0.26100000000000001</v>
      </c>
      <c r="T144" s="209">
        <f t="shared" si="8"/>
        <v>16.543746000000002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10" t="s">
        <v>177</v>
      </c>
      <c r="AT144" s="210" t="s">
        <v>173</v>
      </c>
      <c r="AU144" s="210" t="s">
        <v>86</v>
      </c>
      <c r="AY144" s="14" t="s">
        <v>169</v>
      </c>
      <c r="BE144" s="211">
        <f t="shared" si="9"/>
        <v>0</v>
      </c>
      <c r="BF144" s="211">
        <f t="shared" si="10"/>
        <v>0</v>
      </c>
      <c r="BG144" s="211">
        <f t="shared" si="11"/>
        <v>0</v>
      </c>
      <c r="BH144" s="211">
        <f t="shared" si="12"/>
        <v>0</v>
      </c>
      <c r="BI144" s="211">
        <f t="shared" si="13"/>
        <v>0</v>
      </c>
      <c r="BJ144" s="14" t="s">
        <v>84</v>
      </c>
      <c r="BK144" s="211">
        <f t="shared" si="14"/>
        <v>0</v>
      </c>
      <c r="BL144" s="14" t="s">
        <v>177</v>
      </c>
      <c r="BM144" s="210" t="s">
        <v>614</v>
      </c>
    </row>
    <row r="145" spans="1:65" s="2" customFormat="1" ht="21.75" customHeight="1">
      <c r="A145" s="31"/>
      <c r="B145" s="32"/>
      <c r="C145" s="198" t="s">
        <v>206</v>
      </c>
      <c r="D145" s="198" t="s">
        <v>173</v>
      </c>
      <c r="E145" s="199" t="s">
        <v>434</v>
      </c>
      <c r="F145" s="200" t="s">
        <v>435</v>
      </c>
      <c r="G145" s="201" t="s">
        <v>194</v>
      </c>
      <c r="H145" s="202">
        <v>2.4300000000000002</v>
      </c>
      <c r="I145" s="203"/>
      <c r="J145" s="204">
        <f t="shared" si="5"/>
        <v>0</v>
      </c>
      <c r="K145" s="205"/>
      <c r="L145" s="36"/>
      <c r="M145" s="206" t="s">
        <v>1</v>
      </c>
      <c r="N145" s="207" t="s">
        <v>41</v>
      </c>
      <c r="O145" s="68"/>
      <c r="P145" s="208">
        <f t="shared" si="6"/>
        <v>0</v>
      </c>
      <c r="Q145" s="208">
        <v>0</v>
      </c>
      <c r="R145" s="208">
        <f t="shared" si="7"/>
        <v>0</v>
      </c>
      <c r="S145" s="208">
        <v>1.8</v>
      </c>
      <c r="T145" s="209">
        <f t="shared" si="8"/>
        <v>4.3740000000000006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10" t="s">
        <v>177</v>
      </c>
      <c r="AT145" s="210" t="s">
        <v>173</v>
      </c>
      <c r="AU145" s="210" t="s">
        <v>86</v>
      </c>
      <c r="AY145" s="14" t="s">
        <v>169</v>
      </c>
      <c r="BE145" s="211">
        <f t="shared" si="9"/>
        <v>0</v>
      </c>
      <c r="BF145" s="211">
        <f t="shared" si="10"/>
        <v>0</v>
      </c>
      <c r="BG145" s="211">
        <f t="shared" si="11"/>
        <v>0</v>
      </c>
      <c r="BH145" s="211">
        <f t="shared" si="12"/>
        <v>0</v>
      </c>
      <c r="BI145" s="211">
        <f t="shared" si="13"/>
        <v>0</v>
      </c>
      <c r="BJ145" s="14" t="s">
        <v>84</v>
      </c>
      <c r="BK145" s="211">
        <f t="shared" si="14"/>
        <v>0</v>
      </c>
      <c r="BL145" s="14" t="s">
        <v>177</v>
      </c>
      <c r="BM145" s="210" t="s">
        <v>615</v>
      </c>
    </row>
    <row r="146" spans="1:65" s="2" customFormat="1" ht="33" customHeight="1">
      <c r="A146" s="31"/>
      <c r="B146" s="32"/>
      <c r="C146" s="198" t="s">
        <v>342</v>
      </c>
      <c r="D146" s="198" t="s">
        <v>173</v>
      </c>
      <c r="E146" s="199" t="s">
        <v>437</v>
      </c>
      <c r="F146" s="200" t="s">
        <v>438</v>
      </c>
      <c r="G146" s="201" t="s">
        <v>194</v>
      </c>
      <c r="H146" s="202">
        <v>4.2679999999999998</v>
      </c>
      <c r="I146" s="203"/>
      <c r="J146" s="204">
        <f t="shared" si="5"/>
        <v>0</v>
      </c>
      <c r="K146" s="205"/>
      <c r="L146" s="36"/>
      <c r="M146" s="206" t="s">
        <v>1</v>
      </c>
      <c r="N146" s="207" t="s">
        <v>41</v>
      </c>
      <c r="O146" s="68"/>
      <c r="P146" s="208">
        <f t="shared" si="6"/>
        <v>0</v>
      </c>
      <c r="Q146" s="208">
        <v>0</v>
      </c>
      <c r="R146" s="208">
        <f t="shared" si="7"/>
        <v>0</v>
      </c>
      <c r="S146" s="208">
        <v>1.8</v>
      </c>
      <c r="T146" s="209">
        <f t="shared" si="8"/>
        <v>7.6823999999999995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10" t="s">
        <v>177</v>
      </c>
      <c r="AT146" s="210" t="s">
        <v>173</v>
      </c>
      <c r="AU146" s="210" t="s">
        <v>86</v>
      </c>
      <c r="AY146" s="14" t="s">
        <v>169</v>
      </c>
      <c r="BE146" s="211">
        <f t="shared" si="9"/>
        <v>0</v>
      </c>
      <c r="BF146" s="211">
        <f t="shared" si="10"/>
        <v>0</v>
      </c>
      <c r="BG146" s="211">
        <f t="shared" si="11"/>
        <v>0</v>
      </c>
      <c r="BH146" s="211">
        <f t="shared" si="12"/>
        <v>0</v>
      </c>
      <c r="BI146" s="211">
        <f t="shared" si="13"/>
        <v>0</v>
      </c>
      <c r="BJ146" s="14" t="s">
        <v>84</v>
      </c>
      <c r="BK146" s="211">
        <f t="shared" si="14"/>
        <v>0</v>
      </c>
      <c r="BL146" s="14" t="s">
        <v>177</v>
      </c>
      <c r="BM146" s="210" t="s">
        <v>616</v>
      </c>
    </row>
    <row r="147" spans="1:65" s="2" customFormat="1" ht="16.5" customHeight="1">
      <c r="A147" s="31"/>
      <c r="B147" s="32"/>
      <c r="C147" s="198" t="s">
        <v>444</v>
      </c>
      <c r="D147" s="198" t="s">
        <v>173</v>
      </c>
      <c r="E147" s="199" t="s">
        <v>617</v>
      </c>
      <c r="F147" s="200" t="s">
        <v>618</v>
      </c>
      <c r="G147" s="201" t="s">
        <v>194</v>
      </c>
      <c r="H147" s="202">
        <v>0.252</v>
      </c>
      <c r="I147" s="203"/>
      <c r="J147" s="204">
        <f t="shared" si="5"/>
        <v>0</v>
      </c>
      <c r="K147" s="205"/>
      <c r="L147" s="36"/>
      <c r="M147" s="206" t="s">
        <v>1</v>
      </c>
      <c r="N147" s="207" t="s">
        <v>41</v>
      </c>
      <c r="O147" s="68"/>
      <c r="P147" s="208">
        <f t="shared" si="6"/>
        <v>0</v>
      </c>
      <c r="Q147" s="208">
        <v>0</v>
      </c>
      <c r="R147" s="208">
        <f t="shared" si="7"/>
        <v>0</v>
      </c>
      <c r="S147" s="208">
        <v>2.4</v>
      </c>
      <c r="T147" s="209">
        <f t="shared" si="8"/>
        <v>0.6048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10" t="s">
        <v>177</v>
      </c>
      <c r="AT147" s="210" t="s">
        <v>173</v>
      </c>
      <c r="AU147" s="210" t="s">
        <v>86</v>
      </c>
      <c r="AY147" s="14" t="s">
        <v>169</v>
      </c>
      <c r="BE147" s="211">
        <f t="shared" si="9"/>
        <v>0</v>
      </c>
      <c r="BF147" s="211">
        <f t="shared" si="10"/>
        <v>0</v>
      </c>
      <c r="BG147" s="211">
        <f t="shared" si="11"/>
        <v>0</v>
      </c>
      <c r="BH147" s="211">
        <f t="shared" si="12"/>
        <v>0</v>
      </c>
      <c r="BI147" s="211">
        <f t="shared" si="13"/>
        <v>0</v>
      </c>
      <c r="BJ147" s="14" t="s">
        <v>84</v>
      </c>
      <c r="BK147" s="211">
        <f t="shared" si="14"/>
        <v>0</v>
      </c>
      <c r="BL147" s="14" t="s">
        <v>177</v>
      </c>
      <c r="BM147" s="210" t="s">
        <v>619</v>
      </c>
    </row>
    <row r="148" spans="1:65" s="2" customFormat="1" ht="16.5" customHeight="1">
      <c r="A148" s="31"/>
      <c r="B148" s="32"/>
      <c r="C148" s="198" t="s">
        <v>217</v>
      </c>
      <c r="D148" s="198" t="s">
        <v>173</v>
      </c>
      <c r="E148" s="199" t="s">
        <v>353</v>
      </c>
      <c r="F148" s="200" t="s">
        <v>354</v>
      </c>
      <c r="G148" s="201" t="s">
        <v>194</v>
      </c>
      <c r="H148" s="202">
        <v>1.1000000000000001</v>
      </c>
      <c r="I148" s="203"/>
      <c r="J148" s="204">
        <f t="shared" si="5"/>
        <v>0</v>
      </c>
      <c r="K148" s="205"/>
      <c r="L148" s="36"/>
      <c r="M148" s="206" t="s">
        <v>1</v>
      </c>
      <c r="N148" s="207" t="s">
        <v>41</v>
      </c>
      <c r="O148" s="68"/>
      <c r="P148" s="208">
        <f t="shared" si="6"/>
        <v>0</v>
      </c>
      <c r="Q148" s="208">
        <v>0</v>
      </c>
      <c r="R148" s="208">
        <f t="shared" si="7"/>
        <v>0</v>
      </c>
      <c r="S148" s="208">
        <v>2.4</v>
      </c>
      <c r="T148" s="209">
        <f t="shared" si="8"/>
        <v>2.64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10" t="s">
        <v>177</v>
      </c>
      <c r="AT148" s="210" t="s">
        <v>173</v>
      </c>
      <c r="AU148" s="210" t="s">
        <v>86</v>
      </c>
      <c r="AY148" s="14" t="s">
        <v>169</v>
      </c>
      <c r="BE148" s="211">
        <f t="shared" si="9"/>
        <v>0</v>
      </c>
      <c r="BF148" s="211">
        <f t="shared" si="10"/>
        <v>0</v>
      </c>
      <c r="BG148" s="211">
        <f t="shared" si="11"/>
        <v>0</v>
      </c>
      <c r="BH148" s="211">
        <f t="shared" si="12"/>
        <v>0</v>
      </c>
      <c r="BI148" s="211">
        <f t="shared" si="13"/>
        <v>0</v>
      </c>
      <c r="BJ148" s="14" t="s">
        <v>84</v>
      </c>
      <c r="BK148" s="211">
        <f t="shared" si="14"/>
        <v>0</v>
      </c>
      <c r="BL148" s="14" t="s">
        <v>177</v>
      </c>
      <c r="BM148" s="210" t="s">
        <v>620</v>
      </c>
    </row>
    <row r="149" spans="1:65" s="2" customFormat="1" ht="16.5" customHeight="1">
      <c r="A149" s="31"/>
      <c r="B149" s="32"/>
      <c r="C149" s="198" t="s">
        <v>621</v>
      </c>
      <c r="D149" s="198" t="s">
        <v>173</v>
      </c>
      <c r="E149" s="199" t="s">
        <v>441</v>
      </c>
      <c r="F149" s="200" t="s">
        <v>442</v>
      </c>
      <c r="G149" s="201" t="s">
        <v>194</v>
      </c>
      <c r="H149" s="202">
        <v>48.508000000000003</v>
      </c>
      <c r="I149" s="203"/>
      <c r="J149" s="204">
        <f t="shared" si="5"/>
        <v>0</v>
      </c>
      <c r="K149" s="205"/>
      <c r="L149" s="36"/>
      <c r="M149" s="206" t="s">
        <v>1</v>
      </c>
      <c r="N149" s="207" t="s">
        <v>41</v>
      </c>
      <c r="O149" s="68"/>
      <c r="P149" s="208">
        <f t="shared" si="6"/>
        <v>0</v>
      </c>
      <c r="Q149" s="208">
        <v>0</v>
      </c>
      <c r="R149" s="208">
        <f t="shared" si="7"/>
        <v>0</v>
      </c>
      <c r="S149" s="208">
        <v>2.4</v>
      </c>
      <c r="T149" s="209">
        <f t="shared" si="8"/>
        <v>116.4192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10" t="s">
        <v>177</v>
      </c>
      <c r="AT149" s="210" t="s">
        <v>173</v>
      </c>
      <c r="AU149" s="210" t="s">
        <v>86</v>
      </c>
      <c r="AY149" s="14" t="s">
        <v>169</v>
      </c>
      <c r="BE149" s="211">
        <f t="shared" si="9"/>
        <v>0</v>
      </c>
      <c r="BF149" s="211">
        <f t="shared" si="10"/>
        <v>0</v>
      </c>
      <c r="BG149" s="211">
        <f t="shared" si="11"/>
        <v>0</v>
      </c>
      <c r="BH149" s="211">
        <f t="shared" si="12"/>
        <v>0</v>
      </c>
      <c r="BI149" s="211">
        <f t="shared" si="13"/>
        <v>0</v>
      </c>
      <c r="BJ149" s="14" t="s">
        <v>84</v>
      </c>
      <c r="BK149" s="211">
        <f t="shared" si="14"/>
        <v>0</v>
      </c>
      <c r="BL149" s="14" t="s">
        <v>177</v>
      </c>
      <c r="BM149" s="210" t="s">
        <v>622</v>
      </c>
    </row>
    <row r="150" spans="1:65" s="2" customFormat="1" ht="21.75" customHeight="1">
      <c r="A150" s="31"/>
      <c r="B150" s="32"/>
      <c r="C150" s="198" t="s">
        <v>177</v>
      </c>
      <c r="D150" s="198" t="s">
        <v>173</v>
      </c>
      <c r="E150" s="199" t="s">
        <v>445</v>
      </c>
      <c r="F150" s="200" t="s">
        <v>446</v>
      </c>
      <c r="G150" s="201" t="s">
        <v>176</v>
      </c>
      <c r="H150" s="202">
        <v>18.7</v>
      </c>
      <c r="I150" s="203"/>
      <c r="J150" s="204">
        <f t="shared" si="5"/>
        <v>0</v>
      </c>
      <c r="K150" s="205"/>
      <c r="L150" s="36"/>
      <c r="M150" s="206" t="s">
        <v>1</v>
      </c>
      <c r="N150" s="207" t="s">
        <v>41</v>
      </c>
      <c r="O150" s="68"/>
      <c r="P150" s="208">
        <f t="shared" si="6"/>
        <v>0</v>
      </c>
      <c r="Q150" s="208">
        <v>0</v>
      </c>
      <c r="R150" s="208">
        <f t="shared" si="7"/>
        <v>0</v>
      </c>
      <c r="S150" s="208">
        <v>0.36</v>
      </c>
      <c r="T150" s="209">
        <f t="shared" si="8"/>
        <v>6.7319999999999993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10" t="s">
        <v>177</v>
      </c>
      <c r="AT150" s="210" t="s">
        <v>173</v>
      </c>
      <c r="AU150" s="210" t="s">
        <v>86</v>
      </c>
      <c r="AY150" s="14" t="s">
        <v>169</v>
      </c>
      <c r="BE150" s="211">
        <f t="shared" si="9"/>
        <v>0</v>
      </c>
      <c r="BF150" s="211">
        <f t="shared" si="10"/>
        <v>0</v>
      </c>
      <c r="BG150" s="211">
        <f t="shared" si="11"/>
        <v>0</v>
      </c>
      <c r="BH150" s="211">
        <f t="shared" si="12"/>
        <v>0</v>
      </c>
      <c r="BI150" s="211">
        <f t="shared" si="13"/>
        <v>0</v>
      </c>
      <c r="BJ150" s="14" t="s">
        <v>84</v>
      </c>
      <c r="BK150" s="211">
        <f t="shared" si="14"/>
        <v>0</v>
      </c>
      <c r="BL150" s="14" t="s">
        <v>177</v>
      </c>
      <c r="BM150" s="210" t="s">
        <v>623</v>
      </c>
    </row>
    <row r="151" spans="1:65" s="2" customFormat="1" ht="21.75" customHeight="1">
      <c r="A151" s="31"/>
      <c r="B151" s="32"/>
      <c r="C151" s="198" t="s">
        <v>540</v>
      </c>
      <c r="D151" s="198" t="s">
        <v>173</v>
      </c>
      <c r="E151" s="199" t="s">
        <v>458</v>
      </c>
      <c r="F151" s="200" t="s">
        <v>459</v>
      </c>
      <c r="G151" s="201" t="s">
        <v>280</v>
      </c>
      <c r="H151" s="202">
        <v>1000</v>
      </c>
      <c r="I151" s="203"/>
      <c r="J151" s="204">
        <f t="shared" si="5"/>
        <v>0</v>
      </c>
      <c r="K151" s="205"/>
      <c r="L151" s="36"/>
      <c r="M151" s="206" t="s">
        <v>1</v>
      </c>
      <c r="N151" s="207" t="s">
        <v>41</v>
      </c>
      <c r="O151" s="68"/>
      <c r="P151" s="208">
        <f t="shared" si="6"/>
        <v>0</v>
      </c>
      <c r="Q151" s="208">
        <v>0</v>
      </c>
      <c r="R151" s="208">
        <f t="shared" si="7"/>
        <v>0</v>
      </c>
      <c r="S151" s="208">
        <v>0</v>
      </c>
      <c r="T151" s="209">
        <f t="shared" si="8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10" t="s">
        <v>177</v>
      </c>
      <c r="AT151" s="210" t="s">
        <v>173</v>
      </c>
      <c r="AU151" s="210" t="s">
        <v>86</v>
      </c>
      <c r="AY151" s="14" t="s">
        <v>169</v>
      </c>
      <c r="BE151" s="211">
        <f t="shared" si="9"/>
        <v>0</v>
      </c>
      <c r="BF151" s="211">
        <f t="shared" si="10"/>
        <v>0</v>
      </c>
      <c r="BG151" s="211">
        <f t="shared" si="11"/>
        <v>0</v>
      </c>
      <c r="BH151" s="211">
        <f t="shared" si="12"/>
        <v>0</v>
      </c>
      <c r="BI151" s="211">
        <f t="shared" si="13"/>
        <v>0</v>
      </c>
      <c r="BJ151" s="14" t="s">
        <v>84</v>
      </c>
      <c r="BK151" s="211">
        <f t="shared" si="14"/>
        <v>0</v>
      </c>
      <c r="BL151" s="14" t="s">
        <v>177</v>
      </c>
      <c r="BM151" s="210" t="s">
        <v>624</v>
      </c>
    </row>
    <row r="152" spans="1:65" s="2" customFormat="1" ht="21.75" customHeight="1">
      <c r="A152" s="31"/>
      <c r="B152" s="32"/>
      <c r="C152" s="198" t="s">
        <v>237</v>
      </c>
      <c r="D152" s="198" t="s">
        <v>173</v>
      </c>
      <c r="E152" s="199" t="s">
        <v>625</v>
      </c>
      <c r="F152" s="200" t="s">
        <v>626</v>
      </c>
      <c r="G152" s="201" t="s">
        <v>176</v>
      </c>
      <c r="H152" s="202">
        <v>25.92</v>
      </c>
      <c r="I152" s="203"/>
      <c r="J152" s="204">
        <f t="shared" si="5"/>
        <v>0</v>
      </c>
      <c r="K152" s="205"/>
      <c r="L152" s="36"/>
      <c r="M152" s="206" t="s">
        <v>1</v>
      </c>
      <c r="N152" s="207" t="s">
        <v>41</v>
      </c>
      <c r="O152" s="68"/>
      <c r="P152" s="208">
        <f t="shared" si="6"/>
        <v>0</v>
      </c>
      <c r="Q152" s="208">
        <v>0</v>
      </c>
      <c r="R152" s="208">
        <f t="shared" si="7"/>
        <v>0</v>
      </c>
      <c r="S152" s="208">
        <v>6.2E-2</v>
      </c>
      <c r="T152" s="209">
        <f t="shared" si="8"/>
        <v>1.60704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10" t="s">
        <v>177</v>
      </c>
      <c r="AT152" s="210" t="s">
        <v>173</v>
      </c>
      <c r="AU152" s="210" t="s">
        <v>86</v>
      </c>
      <c r="AY152" s="14" t="s">
        <v>169</v>
      </c>
      <c r="BE152" s="211">
        <f t="shared" si="9"/>
        <v>0</v>
      </c>
      <c r="BF152" s="211">
        <f t="shared" si="10"/>
        <v>0</v>
      </c>
      <c r="BG152" s="211">
        <f t="shared" si="11"/>
        <v>0</v>
      </c>
      <c r="BH152" s="211">
        <f t="shared" si="12"/>
        <v>0</v>
      </c>
      <c r="BI152" s="211">
        <f t="shared" si="13"/>
        <v>0</v>
      </c>
      <c r="BJ152" s="14" t="s">
        <v>84</v>
      </c>
      <c r="BK152" s="211">
        <f t="shared" si="14"/>
        <v>0</v>
      </c>
      <c r="BL152" s="14" t="s">
        <v>177</v>
      </c>
      <c r="BM152" s="210" t="s">
        <v>627</v>
      </c>
    </row>
    <row r="153" spans="1:65" s="2" customFormat="1" ht="21.75" customHeight="1">
      <c r="A153" s="31"/>
      <c r="B153" s="32"/>
      <c r="C153" s="198" t="s">
        <v>263</v>
      </c>
      <c r="D153" s="198" t="s">
        <v>173</v>
      </c>
      <c r="E153" s="199" t="s">
        <v>628</v>
      </c>
      <c r="F153" s="200" t="s">
        <v>629</v>
      </c>
      <c r="G153" s="201" t="s">
        <v>176</v>
      </c>
      <c r="H153" s="202">
        <v>11.76</v>
      </c>
      <c r="I153" s="203"/>
      <c r="J153" s="204">
        <f t="shared" si="5"/>
        <v>0</v>
      </c>
      <c r="K153" s="205"/>
      <c r="L153" s="36"/>
      <c r="M153" s="206" t="s">
        <v>1</v>
      </c>
      <c r="N153" s="207" t="s">
        <v>41</v>
      </c>
      <c r="O153" s="68"/>
      <c r="P153" s="208">
        <f t="shared" si="6"/>
        <v>0</v>
      </c>
      <c r="Q153" s="208">
        <v>0</v>
      </c>
      <c r="R153" s="208">
        <f t="shared" si="7"/>
        <v>0</v>
      </c>
      <c r="S153" s="208">
        <v>8.7999999999999995E-2</v>
      </c>
      <c r="T153" s="209">
        <f t="shared" si="8"/>
        <v>1.03488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10" t="s">
        <v>177</v>
      </c>
      <c r="AT153" s="210" t="s">
        <v>173</v>
      </c>
      <c r="AU153" s="210" t="s">
        <v>86</v>
      </c>
      <c r="AY153" s="14" t="s">
        <v>169</v>
      </c>
      <c r="BE153" s="211">
        <f t="shared" si="9"/>
        <v>0</v>
      </c>
      <c r="BF153" s="211">
        <f t="shared" si="10"/>
        <v>0</v>
      </c>
      <c r="BG153" s="211">
        <f t="shared" si="11"/>
        <v>0</v>
      </c>
      <c r="BH153" s="211">
        <f t="shared" si="12"/>
        <v>0</v>
      </c>
      <c r="BI153" s="211">
        <f t="shared" si="13"/>
        <v>0</v>
      </c>
      <c r="BJ153" s="14" t="s">
        <v>84</v>
      </c>
      <c r="BK153" s="211">
        <f t="shared" si="14"/>
        <v>0</v>
      </c>
      <c r="BL153" s="14" t="s">
        <v>177</v>
      </c>
      <c r="BM153" s="210" t="s">
        <v>630</v>
      </c>
    </row>
    <row r="154" spans="1:65" s="2" customFormat="1" ht="21.75" customHeight="1">
      <c r="A154" s="31"/>
      <c r="B154" s="32"/>
      <c r="C154" s="198" t="s">
        <v>241</v>
      </c>
      <c r="D154" s="198" t="s">
        <v>173</v>
      </c>
      <c r="E154" s="199" t="s">
        <v>631</v>
      </c>
      <c r="F154" s="200" t="s">
        <v>632</v>
      </c>
      <c r="G154" s="201" t="s">
        <v>176</v>
      </c>
      <c r="H154" s="202">
        <v>12.6</v>
      </c>
      <c r="I154" s="203"/>
      <c r="J154" s="204">
        <f t="shared" si="5"/>
        <v>0</v>
      </c>
      <c r="K154" s="205"/>
      <c r="L154" s="36"/>
      <c r="M154" s="206" t="s">
        <v>1</v>
      </c>
      <c r="N154" s="207" t="s">
        <v>41</v>
      </c>
      <c r="O154" s="68"/>
      <c r="P154" s="208">
        <f t="shared" si="6"/>
        <v>0</v>
      </c>
      <c r="Q154" s="208">
        <v>0</v>
      </c>
      <c r="R154" s="208">
        <f t="shared" si="7"/>
        <v>0</v>
      </c>
      <c r="S154" s="208">
        <v>6.7000000000000004E-2</v>
      </c>
      <c r="T154" s="209">
        <f t="shared" si="8"/>
        <v>0.84420000000000006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10" t="s">
        <v>177</v>
      </c>
      <c r="AT154" s="210" t="s">
        <v>173</v>
      </c>
      <c r="AU154" s="210" t="s">
        <v>86</v>
      </c>
      <c r="AY154" s="14" t="s">
        <v>169</v>
      </c>
      <c r="BE154" s="211">
        <f t="shared" si="9"/>
        <v>0</v>
      </c>
      <c r="BF154" s="211">
        <f t="shared" si="10"/>
        <v>0</v>
      </c>
      <c r="BG154" s="211">
        <f t="shared" si="11"/>
        <v>0</v>
      </c>
      <c r="BH154" s="211">
        <f t="shared" si="12"/>
        <v>0</v>
      </c>
      <c r="BI154" s="211">
        <f t="shared" si="13"/>
        <v>0</v>
      </c>
      <c r="BJ154" s="14" t="s">
        <v>84</v>
      </c>
      <c r="BK154" s="211">
        <f t="shared" si="14"/>
        <v>0</v>
      </c>
      <c r="BL154" s="14" t="s">
        <v>177</v>
      </c>
      <c r="BM154" s="210" t="s">
        <v>633</v>
      </c>
    </row>
    <row r="155" spans="1:65" s="2" customFormat="1" ht="21.75" customHeight="1">
      <c r="A155" s="31"/>
      <c r="B155" s="32"/>
      <c r="C155" s="198" t="s">
        <v>272</v>
      </c>
      <c r="D155" s="198" t="s">
        <v>173</v>
      </c>
      <c r="E155" s="199" t="s">
        <v>367</v>
      </c>
      <c r="F155" s="200" t="s">
        <v>368</v>
      </c>
      <c r="G155" s="201" t="s">
        <v>176</v>
      </c>
      <c r="H155" s="202">
        <v>25.379000000000001</v>
      </c>
      <c r="I155" s="203"/>
      <c r="J155" s="204">
        <f t="shared" si="5"/>
        <v>0</v>
      </c>
      <c r="K155" s="205"/>
      <c r="L155" s="36"/>
      <c r="M155" s="206" t="s">
        <v>1</v>
      </c>
      <c r="N155" s="207" t="s">
        <v>41</v>
      </c>
      <c r="O155" s="68"/>
      <c r="P155" s="208">
        <f t="shared" si="6"/>
        <v>0</v>
      </c>
      <c r="Q155" s="208">
        <v>0</v>
      </c>
      <c r="R155" s="208">
        <f t="shared" si="7"/>
        <v>0</v>
      </c>
      <c r="S155" s="208">
        <v>7.5999999999999998E-2</v>
      </c>
      <c r="T155" s="209">
        <f t="shared" si="8"/>
        <v>1.928804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10" t="s">
        <v>177</v>
      </c>
      <c r="AT155" s="210" t="s">
        <v>173</v>
      </c>
      <c r="AU155" s="210" t="s">
        <v>86</v>
      </c>
      <c r="AY155" s="14" t="s">
        <v>169</v>
      </c>
      <c r="BE155" s="211">
        <f t="shared" si="9"/>
        <v>0</v>
      </c>
      <c r="BF155" s="211">
        <f t="shared" si="10"/>
        <v>0</v>
      </c>
      <c r="BG155" s="211">
        <f t="shared" si="11"/>
        <v>0</v>
      </c>
      <c r="BH155" s="211">
        <f t="shared" si="12"/>
        <v>0</v>
      </c>
      <c r="BI155" s="211">
        <f t="shared" si="13"/>
        <v>0</v>
      </c>
      <c r="BJ155" s="14" t="s">
        <v>84</v>
      </c>
      <c r="BK155" s="211">
        <f t="shared" si="14"/>
        <v>0</v>
      </c>
      <c r="BL155" s="14" t="s">
        <v>177</v>
      </c>
      <c r="BM155" s="210" t="s">
        <v>634</v>
      </c>
    </row>
    <row r="156" spans="1:65" s="2" customFormat="1" ht="33" customHeight="1">
      <c r="A156" s="31"/>
      <c r="B156" s="32"/>
      <c r="C156" s="198" t="s">
        <v>8</v>
      </c>
      <c r="D156" s="198" t="s">
        <v>173</v>
      </c>
      <c r="E156" s="199" t="s">
        <v>635</v>
      </c>
      <c r="F156" s="200" t="s">
        <v>636</v>
      </c>
      <c r="G156" s="201" t="s">
        <v>176</v>
      </c>
      <c r="H156" s="202">
        <v>120.79300000000001</v>
      </c>
      <c r="I156" s="203"/>
      <c r="J156" s="204">
        <f t="shared" si="5"/>
        <v>0</v>
      </c>
      <c r="K156" s="205"/>
      <c r="L156" s="36"/>
      <c r="M156" s="206" t="s">
        <v>1</v>
      </c>
      <c r="N156" s="207" t="s">
        <v>41</v>
      </c>
      <c r="O156" s="68"/>
      <c r="P156" s="208">
        <f t="shared" si="6"/>
        <v>0</v>
      </c>
      <c r="Q156" s="208">
        <v>0</v>
      </c>
      <c r="R156" s="208">
        <f t="shared" si="7"/>
        <v>0</v>
      </c>
      <c r="S156" s="208">
        <v>0.05</v>
      </c>
      <c r="T156" s="209">
        <f t="shared" si="8"/>
        <v>6.0396500000000009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10" t="s">
        <v>177</v>
      </c>
      <c r="AT156" s="210" t="s">
        <v>173</v>
      </c>
      <c r="AU156" s="210" t="s">
        <v>86</v>
      </c>
      <c r="AY156" s="14" t="s">
        <v>169</v>
      </c>
      <c r="BE156" s="211">
        <f t="shared" si="9"/>
        <v>0</v>
      </c>
      <c r="BF156" s="211">
        <f t="shared" si="10"/>
        <v>0</v>
      </c>
      <c r="BG156" s="211">
        <f t="shared" si="11"/>
        <v>0</v>
      </c>
      <c r="BH156" s="211">
        <f t="shared" si="12"/>
        <v>0</v>
      </c>
      <c r="BI156" s="211">
        <f t="shared" si="13"/>
        <v>0</v>
      </c>
      <c r="BJ156" s="14" t="s">
        <v>84</v>
      </c>
      <c r="BK156" s="211">
        <f t="shared" si="14"/>
        <v>0</v>
      </c>
      <c r="BL156" s="14" t="s">
        <v>177</v>
      </c>
      <c r="BM156" s="210" t="s">
        <v>637</v>
      </c>
    </row>
    <row r="157" spans="1:65" s="12" customFormat="1" ht="22.9" customHeight="1">
      <c r="B157" s="182"/>
      <c r="C157" s="183"/>
      <c r="D157" s="184" t="s">
        <v>75</v>
      </c>
      <c r="E157" s="196" t="s">
        <v>215</v>
      </c>
      <c r="F157" s="196" t="s">
        <v>216</v>
      </c>
      <c r="G157" s="183"/>
      <c r="H157" s="183"/>
      <c r="I157" s="186"/>
      <c r="J157" s="197">
        <f>BK157</f>
        <v>0</v>
      </c>
      <c r="K157" s="183"/>
      <c r="L157" s="188"/>
      <c r="M157" s="189"/>
      <c r="N157" s="190"/>
      <c r="O157" s="190"/>
      <c r="P157" s="191">
        <f>SUM(P158:P165)</f>
        <v>0</v>
      </c>
      <c r="Q157" s="190"/>
      <c r="R157" s="191">
        <f>SUM(R158:R165)</f>
        <v>0</v>
      </c>
      <c r="S157" s="190"/>
      <c r="T157" s="192">
        <f>SUM(T158:T165)</f>
        <v>0</v>
      </c>
      <c r="AR157" s="193" t="s">
        <v>84</v>
      </c>
      <c r="AT157" s="194" t="s">
        <v>75</v>
      </c>
      <c r="AU157" s="194" t="s">
        <v>84</v>
      </c>
      <c r="AY157" s="193" t="s">
        <v>169</v>
      </c>
      <c r="BK157" s="195">
        <f>SUM(BK158:BK165)</f>
        <v>0</v>
      </c>
    </row>
    <row r="158" spans="1:65" s="2" customFormat="1" ht="33" customHeight="1">
      <c r="A158" s="31"/>
      <c r="B158" s="32"/>
      <c r="C158" s="198" t="s">
        <v>222</v>
      </c>
      <c r="D158" s="198" t="s">
        <v>173</v>
      </c>
      <c r="E158" s="199" t="s">
        <v>218</v>
      </c>
      <c r="F158" s="200" t="s">
        <v>219</v>
      </c>
      <c r="G158" s="201" t="s">
        <v>220</v>
      </c>
      <c r="H158" s="202">
        <v>269.86599999999999</v>
      </c>
      <c r="I158" s="203"/>
      <c r="J158" s="204">
        <f t="shared" ref="J158:J165" si="15">ROUND(I158*H158,2)</f>
        <v>0</v>
      </c>
      <c r="K158" s="205"/>
      <c r="L158" s="36"/>
      <c r="M158" s="206" t="s">
        <v>1</v>
      </c>
      <c r="N158" s="207" t="s">
        <v>41</v>
      </c>
      <c r="O158" s="68"/>
      <c r="P158" s="208">
        <f t="shared" ref="P158:P165" si="16">O158*H158</f>
        <v>0</v>
      </c>
      <c r="Q158" s="208">
        <v>0</v>
      </c>
      <c r="R158" s="208">
        <f t="shared" ref="R158:R165" si="17">Q158*H158</f>
        <v>0</v>
      </c>
      <c r="S158" s="208">
        <v>0</v>
      </c>
      <c r="T158" s="209">
        <f t="shared" ref="T158:T165" si="18"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10" t="s">
        <v>177</v>
      </c>
      <c r="AT158" s="210" t="s">
        <v>173</v>
      </c>
      <c r="AU158" s="210" t="s">
        <v>86</v>
      </c>
      <c r="AY158" s="14" t="s">
        <v>169</v>
      </c>
      <c r="BE158" s="211">
        <f t="shared" ref="BE158:BE165" si="19">IF(N158="základní",J158,0)</f>
        <v>0</v>
      </c>
      <c r="BF158" s="211">
        <f t="shared" ref="BF158:BF165" si="20">IF(N158="snížená",J158,0)</f>
        <v>0</v>
      </c>
      <c r="BG158" s="211">
        <f t="shared" ref="BG158:BG165" si="21">IF(N158="zákl. přenesená",J158,0)</f>
        <v>0</v>
      </c>
      <c r="BH158" s="211">
        <f t="shared" ref="BH158:BH165" si="22">IF(N158="sníž. přenesená",J158,0)</f>
        <v>0</v>
      </c>
      <c r="BI158" s="211">
        <f t="shared" ref="BI158:BI165" si="23">IF(N158="nulová",J158,0)</f>
        <v>0</v>
      </c>
      <c r="BJ158" s="14" t="s">
        <v>84</v>
      </c>
      <c r="BK158" s="211">
        <f t="shared" ref="BK158:BK165" si="24">ROUND(I158*H158,2)</f>
        <v>0</v>
      </c>
      <c r="BL158" s="14" t="s">
        <v>177</v>
      </c>
      <c r="BM158" s="210" t="s">
        <v>638</v>
      </c>
    </row>
    <row r="159" spans="1:65" s="2" customFormat="1" ht="16.5" customHeight="1">
      <c r="A159" s="31"/>
      <c r="B159" s="32"/>
      <c r="C159" s="198" t="s">
        <v>226</v>
      </c>
      <c r="D159" s="198" t="s">
        <v>173</v>
      </c>
      <c r="E159" s="199" t="s">
        <v>639</v>
      </c>
      <c r="F159" s="200" t="s">
        <v>640</v>
      </c>
      <c r="G159" s="201" t="s">
        <v>275</v>
      </c>
      <c r="H159" s="202">
        <v>10</v>
      </c>
      <c r="I159" s="203"/>
      <c r="J159" s="204">
        <f t="shared" si="15"/>
        <v>0</v>
      </c>
      <c r="K159" s="205"/>
      <c r="L159" s="36"/>
      <c r="M159" s="206" t="s">
        <v>1</v>
      </c>
      <c r="N159" s="207" t="s">
        <v>41</v>
      </c>
      <c r="O159" s="68"/>
      <c r="P159" s="208">
        <f t="shared" si="16"/>
        <v>0</v>
      </c>
      <c r="Q159" s="208">
        <v>0</v>
      </c>
      <c r="R159" s="208">
        <f t="shared" si="17"/>
        <v>0</v>
      </c>
      <c r="S159" s="208">
        <v>0</v>
      </c>
      <c r="T159" s="209">
        <f t="shared" si="18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10" t="s">
        <v>177</v>
      </c>
      <c r="AT159" s="210" t="s">
        <v>173</v>
      </c>
      <c r="AU159" s="210" t="s">
        <v>86</v>
      </c>
      <c r="AY159" s="14" t="s">
        <v>169</v>
      </c>
      <c r="BE159" s="211">
        <f t="shared" si="19"/>
        <v>0</v>
      </c>
      <c r="BF159" s="211">
        <f t="shared" si="20"/>
        <v>0</v>
      </c>
      <c r="BG159" s="211">
        <f t="shared" si="21"/>
        <v>0</v>
      </c>
      <c r="BH159" s="211">
        <f t="shared" si="22"/>
        <v>0</v>
      </c>
      <c r="BI159" s="211">
        <f t="shared" si="23"/>
        <v>0</v>
      </c>
      <c r="BJ159" s="14" t="s">
        <v>84</v>
      </c>
      <c r="BK159" s="211">
        <f t="shared" si="24"/>
        <v>0</v>
      </c>
      <c r="BL159" s="14" t="s">
        <v>177</v>
      </c>
      <c r="BM159" s="210" t="s">
        <v>641</v>
      </c>
    </row>
    <row r="160" spans="1:65" s="2" customFormat="1" ht="21.75" customHeight="1">
      <c r="A160" s="31"/>
      <c r="B160" s="32"/>
      <c r="C160" s="198" t="s">
        <v>230</v>
      </c>
      <c r="D160" s="198" t="s">
        <v>173</v>
      </c>
      <c r="E160" s="199" t="s">
        <v>642</v>
      </c>
      <c r="F160" s="200" t="s">
        <v>643</v>
      </c>
      <c r="G160" s="201" t="s">
        <v>275</v>
      </c>
      <c r="H160" s="202">
        <v>300</v>
      </c>
      <c r="I160" s="203"/>
      <c r="J160" s="204">
        <f t="shared" si="15"/>
        <v>0</v>
      </c>
      <c r="K160" s="205"/>
      <c r="L160" s="36"/>
      <c r="M160" s="206" t="s">
        <v>1</v>
      </c>
      <c r="N160" s="207" t="s">
        <v>41</v>
      </c>
      <c r="O160" s="68"/>
      <c r="P160" s="208">
        <f t="shared" si="16"/>
        <v>0</v>
      </c>
      <c r="Q160" s="208">
        <v>0</v>
      </c>
      <c r="R160" s="208">
        <f t="shared" si="17"/>
        <v>0</v>
      </c>
      <c r="S160" s="208">
        <v>0</v>
      </c>
      <c r="T160" s="209">
        <f t="shared" si="18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10" t="s">
        <v>177</v>
      </c>
      <c r="AT160" s="210" t="s">
        <v>173</v>
      </c>
      <c r="AU160" s="210" t="s">
        <v>86</v>
      </c>
      <c r="AY160" s="14" t="s">
        <v>169</v>
      </c>
      <c r="BE160" s="211">
        <f t="shared" si="19"/>
        <v>0</v>
      </c>
      <c r="BF160" s="211">
        <f t="shared" si="20"/>
        <v>0</v>
      </c>
      <c r="BG160" s="211">
        <f t="shared" si="21"/>
        <v>0</v>
      </c>
      <c r="BH160" s="211">
        <f t="shared" si="22"/>
        <v>0</v>
      </c>
      <c r="BI160" s="211">
        <f t="shared" si="23"/>
        <v>0</v>
      </c>
      <c r="BJ160" s="14" t="s">
        <v>84</v>
      </c>
      <c r="BK160" s="211">
        <f t="shared" si="24"/>
        <v>0</v>
      </c>
      <c r="BL160" s="14" t="s">
        <v>177</v>
      </c>
      <c r="BM160" s="210" t="s">
        <v>644</v>
      </c>
    </row>
    <row r="161" spans="1:65" s="2" customFormat="1" ht="21.75" customHeight="1">
      <c r="A161" s="31"/>
      <c r="B161" s="32"/>
      <c r="C161" s="198" t="s">
        <v>170</v>
      </c>
      <c r="D161" s="198" t="s">
        <v>173</v>
      </c>
      <c r="E161" s="199" t="s">
        <v>223</v>
      </c>
      <c r="F161" s="200" t="s">
        <v>224</v>
      </c>
      <c r="G161" s="201" t="s">
        <v>220</v>
      </c>
      <c r="H161" s="202">
        <v>269.86599999999999</v>
      </c>
      <c r="I161" s="203"/>
      <c r="J161" s="204">
        <f t="shared" si="15"/>
        <v>0</v>
      </c>
      <c r="K161" s="205"/>
      <c r="L161" s="36"/>
      <c r="M161" s="206" t="s">
        <v>1</v>
      </c>
      <c r="N161" s="207" t="s">
        <v>41</v>
      </c>
      <c r="O161" s="68"/>
      <c r="P161" s="208">
        <f t="shared" si="16"/>
        <v>0</v>
      </c>
      <c r="Q161" s="208">
        <v>0</v>
      </c>
      <c r="R161" s="208">
        <f t="shared" si="17"/>
        <v>0</v>
      </c>
      <c r="S161" s="208">
        <v>0</v>
      </c>
      <c r="T161" s="209">
        <f t="shared" si="18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210" t="s">
        <v>177</v>
      </c>
      <c r="AT161" s="210" t="s">
        <v>173</v>
      </c>
      <c r="AU161" s="210" t="s">
        <v>86</v>
      </c>
      <c r="AY161" s="14" t="s">
        <v>169</v>
      </c>
      <c r="BE161" s="211">
        <f t="shared" si="19"/>
        <v>0</v>
      </c>
      <c r="BF161" s="211">
        <f t="shared" si="20"/>
        <v>0</v>
      </c>
      <c r="BG161" s="211">
        <f t="shared" si="21"/>
        <v>0</v>
      </c>
      <c r="BH161" s="211">
        <f t="shared" si="22"/>
        <v>0</v>
      </c>
      <c r="BI161" s="211">
        <f t="shared" si="23"/>
        <v>0</v>
      </c>
      <c r="BJ161" s="14" t="s">
        <v>84</v>
      </c>
      <c r="BK161" s="211">
        <f t="shared" si="24"/>
        <v>0</v>
      </c>
      <c r="BL161" s="14" t="s">
        <v>177</v>
      </c>
      <c r="BM161" s="210" t="s">
        <v>645</v>
      </c>
    </row>
    <row r="162" spans="1:65" s="2" customFormat="1" ht="21.75" customHeight="1">
      <c r="A162" s="31"/>
      <c r="B162" s="32"/>
      <c r="C162" s="198" t="s">
        <v>379</v>
      </c>
      <c r="D162" s="198" t="s">
        <v>173</v>
      </c>
      <c r="E162" s="199" t="s">
        <v>227</v>
      </c>
      <c r="F162" s="200" t="s">
        <v>228</v>
      </c>
      <c r="G162" s="201" t="s">
        <v>220</v>
      </c>
      <c r="H162" s="202">
        <v>1889.0619999999999</v>
      </c>
      <c r="I162" s="203"/>
      <c r="J162" s="204">
        <f t="shared" si="15"/>
        <v>0</v>
      </c>
      <c r="K162" s="205"/>
      <c r="L162" s="36"/>
      <c r="M162" s="206" t="s">
        <v>1</v>
      </c>
      <c r="N162" s="207" t="s">
        <v>41</v>
      </c>
      <c r="O162" s="68"/>
      <c r="P162" s="208">
        <f t="shared" si="16"/>
        <v>0</v>
      </c>
      <c r="Q162" s="208">
        <v>0</v>
      </c>
      <c r="R162" s="208">
        <f t="shared" si="17"/>
        <v>0</v>
      </c>
      <c r="S162" s="208">
        <v>0</v>
      </c>
      <c r="T162" s="209">
        <f t="shared" si="18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210" t="s">
        <v>177</v>
      </c>
      <c r="AT162" s="210" t="s">
        <v>173</v>
      </c>
      <c r="AU162" s="210" t="s">
        <v>86</v>
      </c>
      <c r="AY162" s="14" t="s">
        <v>169</v>
      </c>
      <c r="BE162" s="211">
        <f t="shared" si="19"/>
        <v>0</v>
      </c>
      <c r="BF162" s="211">
        <f t="shared" si="20"/>
        <v>0</v>
      </c>
      <c r="BG162" s="211">
        <f t="shared" si="21"/>
        <v>0</v>
      </c>
      <c r="BH162" s="211">
        <f t="shared" si="22"/>
        <v>0</v>
      </c>
      <c r="BI162" s="211">
        <f t="shared" si="23"/>
        <v>0</v>
      </c>
      <c r="BJ162" s="14" t="s">
        <v>84</v>
      </c>
      <c r="BK162" s="211">
        <f t="shared" si="24"/>
        <v>0</v>
      </c>
      <c r="BL162" s="14" t="s">
        <v>177</v>
      </c>
      <c r="BM162" s="210" t="s">
        <v>646</v>
      </c>
    </row>
    <row r="163" spans="1:65" s="2" customFormat="1" ht="33" customHeight="1">
      <c r="A163" s="31"/>
      <c r="B163" s="32"/>
      <c r="C163" s="198" t="s">
        <v>313</v>
      </c>
      <c r="D163" s="198" t="s">
        <v>173</v>
      </c>
      <c r="E163" s="199" t="s">
        <v>231</v>
      </c>
      <c r="F163" s="200" t="s">
        <v>232</v>
      </c>
      <c r="G163" s="201" t="s">
        <v>220</v>
      </c>
      <c r="H163" s="202">
        <v>259.97300000000001</v>
      </c>
      <c r="I163" s="203"/>
      <c r="J163" s="204">
        <f t="shared" si="15"/>
        <v>0</v>
      </c>
      <c r="K163" s="205"/>
      <c r="L163" s="36"/>
      <c r="M163" s="206" t="s">
        <v>1</v>
      </c>
      <c r="N163" s="207" t="s">
        <v>41</v>
      </c>
      <c r="O163" s="68"/>
      <c r="P163" s="208">
        <f t="shared" si="16"/>
        <v>0</v>
      </c>
      <c r="Q163" s="208">
        <v>0</v>
      </c>
      <c r="R163" s="208">
        <f t="shared" si="17"/>
        <v>0</v>
      </c>
      <c r="S163" s="208">
        <v>0</v>
      </c>
      <c r="T163" s="209">
        <f t="shared" si="18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210" t="s">
        <v>177</v>
      </c>
      <c r="AT163" s="210" t="s">
        <v>173</v>
      </c>
      <c r="AU163" s="210" t="s">
        <v>86</v>
      </c>
      <c r="AY163" s="14" t="s">
        <v>169</v>
      </c>
      <c r="BE163" s="211">
        <f t="shared" si="19"/>
        <v>0</v>
      </c>
      <c r="BF163" s="211">
        <f t="shared" si="20"/>
        <v>0</v>
      </c>
      <c r="BG163" s="211">
        <f t="shared" si="21"/>
        <v>0</v>
      </c>
      <c r="BH163" s="211">
        <f t="shared" si="22"/>
        <v>0</v>
      </c>
      <c r="BI163" s="211">
        <f t="shared" si="23"/>
        <v>0</v>
      </c>
      <c r="BJ163" s="14" t="s">
        <v>84</v>
      </c>
      <c r="BK163" s="211">
        <f t="shared" si="24"/>
        <v>0</v>
      </c>
      <c r="BL163" s="14" t="s">
        <v>177</v>
      </c>
      <c r="BM163" s="210" t="s">
        <v>647</v>
      </c>
    </row>
    <row r="164" spans="1:65" s="2" customFormat="1" ht="33" customHeight="1">
      <c r="A164" s="31"/>
      <c r="B164" s="32"/>
      <c r="C164" s="198" t="s">
        <v>297</v>
      </c>
      <c r="D164" s="198" t="s">
        <v>173</v>
      </c>
      <c r="E164" s="199" t="s">
        <v>234</v>
      </c>
      <c r="F164" s="200" t="s">
        <v>235</v>
      </c>
      <c r="G164" s="201" t="s">
        <v>220</v>
      </c>
      <c r="H164" s="202">
        <v>5.5650000000000004</v>
      </c>
      <c r="I164" s="203"/>
      <c r="J164" s="204">
        <f t="shared" si="15"/>
        <v>0</v>
      </c>
      <c r="K164" s="205"/>
      <c r="L164" s="36"/>
      <c r="M164" s="206" t="s">
        <v>1</v>
      </c>
      <c r="N164" s="207" t="s">
        <v>41</v>
      </c>
      <c r="O164" s="68"/>
      <c r="P164" s="208">
        <f t="shared" si="16"/>
        <v>0</v>
      </c>
      <c r="Q164" s="208">
        <v>0</v>
      </c>
      <c r="R164" s="208">
        <f t="shared" si="17"/>
        <v>0</v>
      </c>
      <c r="S164" s="208">
        <v>0</v>
      </c>
      <c r="T164" s="209">
        <f t="shared" si="18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10" t="s">
        <v>177</v>
      </c>
      <c r="AT164" s="210" t="s">
        <v>173</v>
      </c>
      <c r="AU164" s="210" t="s">
        <v>86</v>
      </c>
      <c r="AY164" s="14" t="s">
        <v>169</v>
      </c>
      <c r="BE164" s="211">
        <f t="shared" si="19"/>
        <v>0</v>
      </c>
      <c r="BF164" s="211">
        <f t="shared" si="20"/>
        <v>0</v>
      </c>
      <c r="BG164" s="211">
        <f t="shared" si="21"/>
        <v>0</v>
      </c>
      <c r="BH164" s="211">
        <f t="shared" si="22"/>
        <v>0</v>
      </c>
      <c r="BI164" s="211">
        <f t="shared" si="23"/>
        <v>0</v>
      </c>
      <c r="BJ164" s="14" t="s">
        <v>84</v>
      </c>
      <c r="BK164" s="211">
        <f t="shared" si="24"/>
        <v>0</v>
      </c>
      <c r="BL164" s="14" t="s">
        <v>177</v>
      </c>
      <c r="BM164" s="210" t="s">
        <v>648</v>
      </c>
    </row>
    <row r="165" spans="1:65" s="2" customFormat="1" ht="33" customHeight="1">
      <c r="A165" s="31"/>
      <c r="B165" s="32"/>
      <c r="C165" s="198" t="s">
        <v>301</v>
      </c>
      <c r="D165" s="198" t="s">
        <v>173</v>
      </c>
      <c r="E165" s="199" t="s">
        <v>242</v>
      </c>
      <c r="F165" s="200" t="s">
        <v>243</v>
      </c>
      <c r="G165" s="201" t="s">
        <v>220</v>
      </c>
      <c r="H165" s="202">
        <v>4.3049999999999997</v>
      </c>
      <c r="I165" s="203"/>
      <c r="J165" s="204">
        <f t="shared" si="15"/>
        <v>0</v>
      </c>
      <c r="K165" s="205"/>
      <c r="L165" s="36"/>
      <c r="M165" s="206" t="s">
        <v>1</v>
      </c>
      <c r="N165" s="207" t="s">
        <v>41</v>
      </c>
      <c r="O165" s="68"/>
      <c r="P165" s="208">
        <f t="shared" si="16"/>
        <v>0</v>
      </c>
      <c r="Q165" s="208">
        <v>0</v>
      </c>
      <c r="R165" s="208">
        <f t="shared" si="17"/>
        <v>0</v>
      </c>
      <c r="S165" s="208">
        <v>0</v>
      </c>
      <c r="T165" s="209">
        <f t="shared" si="18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210" t="s">
        <v>177</v>
      </c>
      <c r="AT165" s="210" t="s">
        <v>173</v>
      </c>
      <c r="AU165" s="210" t="s">
        <v>86</v>
      </c>
      <c r="AY165" s="14" t="s">
        <v>169</v>
      </c>
      <c r="BE165" s="211">
        <f t="shared" si="19"/>
        <v>0</v>
      </c>
      <c r="BF165" s="211">
        <f t="shared" si="20"/>
        <v>0</v>
      </c>
      <c r="BG165" s="211">
        <f t="shared" si="21"/>
        <v>0</v>
      </c>
      <c r="BH165" s="211">
        <f t="shared" si="22"/>
        <v>0</v>
      </c>
      <c r="BI165" s="211">
        <f t="shared" si="23"/>
        <v>0</v>
      </c>
      <c r="BJ165" s="14" t="s">
        <v>84</v>
      </c>
      <c r="BK165" s="211">
        <f t="shared" si="24"/>
        <v>0</v>
      </c>
      <c r="BL165" s="14" t="s">
        <v>177</v>
      </c>
      <c r="BM165" s="210" t="s">
        <v>649</v>
      </c>
    </row>
    <row r="166" spans="1:65" s="12" customFormat="1" ht="25.9" customHeight="1">
      <c r="B166" s="182"/>
      <c r="C166" s="183"/>
      <c r="D166" s="184" t="s">
        <v>75</v>
      </c>
      <c r="E166" s="185" t="s">
        <v>245</v>
      </c>
      <c r="F166" s="185" t="s">
        <v>246</v>
      </c>
      <c r="G166" s="183"/>
      <c r="H166" s="183"/>
      <c r="I166" s="186"/>
      <c r="J166" s="187">
        <f>BK166</f>
        <v>0</v>
      </c>
      <c r="K166" s="183"/>
      <c r="L166" s="188"/>
      <c r="M166" s="189"/>
      <c r="N166" s="190"/>
      <c r="O166" s="190"/>
      <c r="P166" s="191">
        <f>P167+P169+P177+P179+P181+P183+P187+P189</f>
        <v>0</v>
      </c>
      <c r="Q166" s="190"/>
      <c r="R166" s="191">
        <f>R167+R169+R177+R179+R181+R183+R187+R189</f>
        <v>0</v>
      </c>
      <c r="S166" s="190"/>
      <c r="T166" s="192">
        <f>T167+T169+T177+T179+T181+T183+T187+T189</f>
        <v>11.59312452</v>
      </c>
      <c r="AR166" s="193" t="s">
        <v>86</v>
      </c>
      <c r="AT166" s="194" t="s">
        <v>75</v>
      </c>
      <c r="AU166" s="194" t="s">
        <v>76</v>
      </c>
      <c r="AY166" s="193" t="s">
        <v>169</v>
      </c>
      <c r="BK166" s="195">
        <f>BK167+BK169+BK177+BK179+BK181+BK183+BK187+BK189</f>
        <v>0</v>
      </c>
    </row>
    <row r="167" spans="1:65" s="12" customFormat="1" ht="22.9" customHeight="1">
      <c r="B167" s="182"/>
      <c r="C167" s="183"/>
      <c r="D167" s="184" t="s">
        <v>75</v>
      </c>
      <c r="E167" s="196" t="s">
        <v>504</v>
      </c>
      <c r="F167" s="196" t="s">
        <v>505</v>
      </c>
      <c r="G167" s="183"/>
      <c r="H167" s="183"/>
      <c r="I167" s="186"/>
      <c r="J167" s="197">
        <f>BK167</f>
        <v>0</v>
      </c>
      <c r="K167" s="183"/>
      <c r="L167" s="188"/>
      <c r="M167" s="189"/>
      <c r="N167" s="190"/>
      <c r="O167" s="190"/>
      <c r="P167" s="191">
        <f>P168</f>
        <v>0</v>
      </c>
      <c r="Q167" s="190"/>
      <c r="R167" s="191">
        <f>R168</f>
        <v>0</v>
      </c>
      <c r="S167" s="190"/>
      <c r="T167" s="192">
        <f>T168</f>
        <v>0.49214072000000003</v>
      </c>
      <c r="AR167" s="193" t="s">
        <v>86</v>
      </c>
      <c r="AT167" s="194" t="s">
        <v>75</v>
      </c>
      <c r="AU167" s="194" t="s">
        <v>84</v>
      </c>
      <c r="AY167" s="193" t="s">
        <v>169</v>
      </c>
      <c r="BK167" s="195">
        <f>BK168</f>
        <v>0</v>
      </c>
    </row>
    <row r="168" spans="1:65" s="2" customFormat="1" ht="16.5" customHeight="1">
      <c r="A168" s="31"/>
      <c r="B168" s="32"/>
      <c r="C168" s="198" t="s">
        <v>211</v>
      </c>
      <c r="D168" s="198" t="s">
        <v>173</v>
      </c>
      <c r="E168" s="199" t="s">
        <v>507</v>
      </c>
      <c r="F168" s="200" t="s">
        <v>650</v>
      </c>
      <c r="G168" s="201" t="s">
        <v>176</v>
      </c>
      <c r="H168" s="202">
        <v>98.036000000000001</v>
      </c>
      <c r="I168" s="203"/>
      <c r="J168" s="204">
        <f>ROUND(I168*H168,2)</f>
        <v>0</v>
      </c>
      <c r="K168" s="205"/>
      <c r="L168" s="36"/>
      <c r="M168" s="206" t="s">
        <v>1</v>
      </c>
      <c r="N168" s="207" t="s">
        <v>41</v>
      </c>
      <c r="O168" s="68"/>
      <c r="P168" s="208">
        <f>O168*H168</f>
        <v>0</v>
      </c>
      <c r="Q168" s="208">
        <v>0</v>
      </c>
      <c r="R168" s="208">
        <f>Q168*H168</f>
        <v>0</v>
      </c>
      <c r="S168" s="208">
        <v>5.0200000000000002E-3</v>
      </c>
      <c r="T168" s="209">
        <f>S168*H168</f>
        <v>0.49214072000000003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210" t="s">
        <v>251</v>
      </c>
      <c r="AT168" s="210" t="s">
        <v>173</v>
      </c>
      <c r="AU168" s="210" t="s">
        <v>86</v>
      </c>
      <c r="AY168" s="14" t="s">
        <v>169</v>
      </c>
      <c r="BE168" s="211">
        <f>IF(N168="základní",J168,0)</f>
        <v>0</v>
      </c>
      <c r="BF168" s="211">
        <f>IF(N168="snížená",J168,0)</f>
        <v>0</v>
      </c>
      <c r="BG168" s="211">
        <f>IF(N168="zákl. přenesená",J168,0)</f>
        <v>0</v>
      </c>
      <c r="BH168" s="211">
        <f>IF(N168="sníž. přenesená",J168,0)</f>
        <v>0</v>
      </c>
      <c r="BI168" s="211">
        <f>IF(N168="nulová",J168,0)</f>
        <v>0</v>
      </c>
      <c r="BJ168" s="14" t="s">
        <v>84</v>
      </c>
      <c r="BK168" s="211">
        <f>ROUND(I168*H168,2)</f>
        <v>0</v>
      </c>
      <c r="BL168" s="14" t="s">
        <v>251</v>
      </c>
      <c r="BM168" s="210" t="s">
        <v>651</v>
      </c>
    </row>
    <row r="169" spans="1:65" s="12" customFormat="1" ht="22.9" customHeight="1">
      <c r="B169" s="182"/>
      <c r="C169" s="183"/>
      <c r="D169" s="184" t="s">
        <v>75</v>
      </c>
      <c r="E169" s="196" t="s">
        <v>510</v>
      </c>
      <c r="F169" s="196" t="s">
        <v>511</v>
      </c>
      <c r="G169" s="183"/>
      <c r="H169" s="183"/>
      <c r="I169" s="186"/>
      <c r="J169" s="197">
        <f>BK169</f>
        <v>0</v>
      </c>
      <c r="K169" s="183"/>
      <c r="L169" s="188"/>
      <c r="M169" s="189"/>
      <c r="N169" s="190"/>
      <c r="O169" s="190"/>
      <c r="P169" s="191">
        <f>SUM(P170:P176)</f>
        <v>0</v>
      </c>
      <c r="Q169" s="190"/>
      <c r="R169" s="191">
        <f>SUM(R170:R176)</f>
        <v>0</v>
      </c>
      <c r="S169" s="190"/>
      <c r="T169" s="192">
        <f>SUM(T170:T176)</f>
        <v>4.1387597999999999</v>
      </c>
      <c r="AR169" s="193" t="s">
        <v>86</v>
      </c>
      <c r="AT169" s="194" t="s">
        <v>75</v>
      </c>
      <c r="AU169" s="194" t="s">
        <v>84</v>
      </c>
      <c r="AY169" s="193" t="s">
        <v>169</v>
      </c>
      <c r="BK169" s="195">
        <f>SUM(BK170:BK176)</f>
        <v>0</v>
      </c>
    </row>
    <row r="170" spans="1:65" s="2" customFormat="1" ht="16.5" customHeight="1">
      <c r="A170" s="31"/>
      <c r="B170" s="32"/>
      <c r="C170" s="198" t="s">
        <v>277</v>
      </c>
      <c r="D170" s="198" t="s">
        <v>173</v>
      </c>
      <c r="E170" s="199" t="s">
        <v>652</v>
      </c>
      <c r="F170" s="200" t="s">
        <v>653</v>
      </c>
      <c r="G170" s="201" t="s">
        <v>275</v>
      </c>
      <c r="H170" s="202">
        <v>7</v>
      </c>
      <c r="I170" s="203"/>
      <c r="J170" s="204">
        <f t="shared" ref="J170:J176" si="25">ROUND(I170*H170,2)</f>
        <v>0</v>
      </c>
      <c r="K170" s="205"/>
      <c r="L170" s="36"/>
      <c r="M170" s="206" t="s">
        <v>1</v>
      </c>
      <c r="N170" s="207" t="s">
        <v>41</v>
      </c>
      <c r="O170" s="68"/>
      <c r="P170" s="208">
        <f t="shared" ref="P170:P176" si="26">O170*H170</f>
        <v>0</v>
      </c>
      <c r="Q170" s="208">
        <v>0</v>
      </c>
      <c r="R170" s="208">
        <f t="shared" ref="R170:R176" si="27">Q170*H170</f>
        <v>0</v>
      </c>
      <c r="S170" s="208">
        <v>1.9650000000000001E-2</v>
      </c>
      <c r="T170" s="209">
        <f t="shared" ref="T170:T176" si="28">S170*H170</f>
        <v>0.13755000000000001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210" t="s">
        <v>251</v>
      </c>
      <c r="AT170" s="210" t="s">
        <v>173</v>
      </c>
      <c r="AU170" s="210" t="s">
        <v>86</v>
      </c>
      <c r="AY170" s="14" t="s">
        <v>169</v>
      </c>
      <c r="BE170" s="211">
        <f t="shared" ref="BE170:BE176" si="29">IF(N170="základní",J170,0)</f>
        <v>0</v>
      </c>
      <c r="BF170" s="211">
        <f t="shared" ref="BF170:BF176" si="30">IF(N170="snížená",J170,0)</f>
        <v>0</v>
      </c>
      <c r="BG170" s="211">
        <f t="shared" ref="BG170:BG176" si="31">IF(N170="zákl. přenesená",J170,0)</f>
        <v>0</v>
      </c>
      <c r="BH170" s="211">
        <f t="shared" ref="BH170:BH176" si="32">IF(N170="sníž. přenesená",J170,0)</f>
        <v>0</v>
      </c>
      <c r="BI170" s="211">
        <f t="shared" ref="BI170:BI176" si="33">IF(N170="nulová",J170,0)</f>
        <v>0</v>
      </c>
      <c r="BJ170" s="14" t="s">
        <v>84</v>
      </c>
      <c r="BK170" s="211">
        <f t="shared" ref="BK170:BK176" si="34">ROUND(I170*H170,2)</f>
        <v>0</v>
      </c>
      <c r="BL170" s="14" t="s">
        <v>251</v>
      </c>
      <c r="BM170" s="210" t="s">
        <v>654</v>
      </c>
    </row>
    <row r="171" spans="1:65" s="2" customFormat="1" ht="21.75" customHeight="1">
      <c r="A171" s="31"/>
      <c r="B171" s="32"/>
      <c r="C171" s="198" t="s">
        <v>179</v>
      </c>
      <c r="D171" s="198" t="s">
        <v>173</v>
      </c>
      <c r="E171" s="199" t="s">
        <v>541</v>
      </c>
      <c r="F171" s="200" t="s">
        <v>542</v>
      </c>
      <c r="G171" s="201" t="s">
        <v>176</v>
      </c>
      <c r="H171" s="202">
        <v>91.507999999999996</v>
      </c>
      <c r="I171" s="203"/>
      <c r="J171" s="204">
        <f t="shared" si="25"/>
        <v>0</v>
      </c>
      <c r="K171" s="205"/>
      <c r="L171" s="36"/>
      <c r="M171" s="206" t="s">
        <v>1</v>
      </c>
      <c r="N171" s="207" t="s">
        <v>41</v>
      </c>
      <c r="O171" s="68"/>
      <c r="P171" s="208">
        <f t="shared" si="26"/>
        <v>0</v>
      </c>
      <c r="Q171" s="208">
        <v>0</v>
      </c>
      <c r="R171" s="208">
        <f t="shared" si="27"/>
        <v>0</v>
      </c>
      <c r="S171" s="208">
        <v>2.4649999999999998E-2</v>
      </c>
      <c r="T171" s="209">
        <f t="shared" si="28"/>
        <v>2.2556721999999998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210" t="s">
        <v>251</v>
      </c>
      <c r="AT171" s="210" t="s">
        <v>173</v>
      </c>
      <c r="AU171" s="210" t="s">
        <v>86</v>
      </c>
      <c r="AY171" s="14" t="s">
        <v>169</v>
      </c>
      <c r="BE171" s="211">
        <f t="shared" si="29"/>
        <v>0</v>
      </c>
      <c r="BF171" s="211">
        <f t="shared" si="30"/>
        <v>0</v>
      </c>
      <c r="BG171" s="211">
        <f t="shared" si="31"/>
        <v>0</v>
      </c>
      <c r="BH171" s="211">
        <f t="shared" si="32"/>
        <v>0</v>
      </c>
      <c r="BI171" s="211">
        <f t="shared" si="33"/>
        <v>0</v>
      </c>
      <c r="BJ171" s="14" t="s">
        <v>84</v>
      </c>
      <c r="BK171" s="211">
        <f t="shared" si="34"/>
        <v>0</v>
      </c>
      <c r="BL171" s="14" t="s">
        <v>251</v>
      </c>
      <c r="BM171" s="210" t="s">
        <v>655</v>
      </c>
    </row>
    <row r="172" spans="1:65" s="2" customFormat="1" ht="21.75" customHeight="1">
      <c r="A172" s="31"/>
      <c r="B172" s="32"/>
      <c r="C172" s="198" t="s">
        <v>183</v>
      </c>
      <c r="D172" s="198" t="s">
        <v>173</v>
      </c>
      <c r="E172" s="199" t="s">
        <v>549</v>
      </c>
      <c r="F172" s="200" t="s">
        <v>550</v>
      </c>
      <c r="G172" s="201" t="s">
        <v>176</v>
      </c>
      <c r="H172" s="202">
        <v>91.58</v>
      </c>
      <c r="I172" s="203"/>
      <c r="J172" s="204">
        <f t="shared" si="25"/>
        <v>0</v>
      </c>
      <c r="K172" s="205"/>
      <c r="L172" s="36"/>
      <c r="M172" s="206" t="s">
        <v>1</v>
      </c>
      <c r="N172" s="207" t="s">
        <v>41</v>
      </c>
      <c r="O172" s="68"/>
      <c r="P172" s="208">
        <f t="shared" si="26"/>
        <v>0</v>
      </c>
      <c r="Q172" s="208">
        <v>0</v>
      </c>
      <c r="R172" s="208">
        <f t="shared" si="27"/>
        <v>0</v>
      </c>
      <c r="S172" s="208">
        <v>8.0000000000000002E-3</v>
      </c>
      <c r="T172" s="209">
        <f t="shared" si="28"/>
        <v>0.73263999999999996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210" t="s">
        <v>177</v>
      </c>
      <c r="AT172" s="210" t="s">
        <v>173</v>
      </c>
      <c r="AU172" s="210" t="s">
        <v>86</v>
      </c>
      <c r="AY172" s="14" t="s">
        <v>169</v>
      </c>
      <c r="BE172" s="211">
        <f t="shared" si="29"/>
        <v>0</v>
      </c>
      <c r="BF172" s="211">
        <f t="shared" si="30"/>
        <v>0</v>
      </c>
      <c r="BG172" s="211">
        <f t="shared" si="31"/>
        <v>0</v>
      </c>
      <c r="BH172" s="211">
        <f t="shared" si="32"/>
        <v>0</v>
      </c>
      <c r="BI172" s="211">
        <f t="shared" si="33"/>
        <v>0</v>
      </c>
      <c r="BJ172" s="14" t="s">
        <v>84</v>
      </c>
      <c r="BK172" s="211">
        <f t="shared" si="34"/>
        <v>0</v>
      </c>
      <c r="BL172" s="14" t="s">
        <v>177</v>
      </c>
      <c r="BM172" s="210" t="s">
        <v>656</v>
      </c>
    </row>
    <row r="173" spans="1:65" s="2" customFormat="1" ht="21.75" customHeight="1">
      <c r="A173" s="31"/>
      <c r="B173" s="32"/>
      <c r="C173" s="198" t="s">
        <v>187</v>
      </c>
      <c r="D173" s="198" t="s">
        <v>173</v>
      </c>
      <c r="E173" s="199" t="s">
        <v>657</v>
      </c>
      <c r="F173" s="200" t="s">
        <v>658</v>
      </c>
      <c r="G173" s="201" t="s">
        <v>176</v>
      </c>
      <c r="H173" s="202">
        <v>11.34</v>
      </c>
      <c r="I173" s="203"/>
      <c r="J173" s="204">
        <f t="shared" si="25"/>
        <v>0</v>
      </c>
      <c r="K173" s="205"/>
      <c r="L173" s="36"/>
      <c r="M173" s="206" t="s">
        <v>1</v>
      </c>
      <c r="N173" s="207" t="s">
        <v>41</v>
      </c>
      <c r="O173" s="68"/>
      <c r="P173" s="208">
        <f t="shared" si="26"/>
        <v>0</v>
      </c>
      <c r="Q173" s="208">
        <v>0</v>
      </c>
      <c r="R173" s="208">
        <f t="shared" si="27"/>
        <v>0</v>
      </c>
      <c r="S173" s="208">
        <v>7.62E-3</v>
      </c>
      <c r="T173" s="209">
        <f t="shared" si="28"/>
        <v>8.6410799999999996E-2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210" t="s">
        <v>251</v>
      </c>
      <c r="AT173" s="210" t="s">
        <v>173</v>
      </c>
      <c r="AU173" s="210" t="s">
        <v>86</v>
      </c>
      <c r="AY173" s="14" t="s">
        <v>169</v>
      </c>
      <c r="BE173" s="211">
        <f t="shared" si="29"/>
        <v>0</v>
      </c>
      <c r="BF173" s="211">
        <f t="shared" si="30"/>
        <v>0</v>
      </c>
      <c r="BG173" s="211">
        <f t="shared" si="31"/>
        <v>0</v>
      </c>
      <c r="BH173" s="211">
        <f t="shared" si="32"/>
        <v>0</v>
      </c>
      <c r="BI173" s="211">
        <f t="shared" si="33"/>
        <v>0</v>
      </c>
      <c r="BJ173" s="14" t="s">
        <v>84</v>
      </c>
      <c r="BK173" s="211">
        <f t="shared" si="34"/>
        <v>0</v>
      </c>
      <c r="BL173" s="14" t="s">
        <v>251</v>
      </c>
      <c r="BM173" s="210" t="s">
        <v>659</v>
      </c>
    </row>
    <row r="174" spans="1:65" s="2" customFormat="1" ht="21.75" customHeight="1">
      <c r="A174" s="31"/>
      <c r="B174" s="32"/>
      <c r="C174" s="198" t="s">
        <v>202</v>
      </c>
      <c r="D174" s="198" t="s">
        <v>173</v>
      </c>
      <c r="E174" s="199" t="s">
        <v>660</v>
      </c>
      <c r="F174" s="200" t="s">
        <v>661</v>
      </c>
      <c r="G174" s="201" t="s">
        <v>176</v>
      </c>
      <c r="H174" s="202">
        <v>7.56</v>
      </c>
      <c r="I174" s="203"/>
      <c r="J174" s="204">
        <f t="shared" si="25"/>
        <v>0</v>
      </c>
      <c r="K174" s="205"/>
      <c r="L174" s="36"/>
      <c r="M174" s="206" t="s">
        <v>1</v>
      </c>
      <c r="N174" s="207" t="s">
        <v>41</v>
      </c>
      <c r="O174" s="68"/>
      <c r="P174" s="208">
        <f t="shared" si="26"/>
        <v>0</v>
      </c>
      <c r="Q174" s="208">
        <v>0</v>
      </c>
      <c r="R174" s="208">
        <f t="shared" si="27"/>
        <v>0</v>
      </c>
      <c r="S174" s="208">
        <v>8.5299999999999994E-3</v>
      </c>
      <c r="T174" s="209">
        <f t="shared" si="28"/>
        <v>6.4486799999999997E-2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210" t="s">
        <v>251</v>
      </c>
      <c r="AT174" s="210" t="s">
        <v>173</v>
      </c>
      <c r="AU174" s="210" t="s">
        <v>86</v>
      </c>
      <c r="AY174" s="14" t="s">
        <v>169</v>
      </c>
      <c r="BE174" s="211">
        <f t="shared" si="29"/>
        <v>0</v>
      </c>
      <c r="BF174" s="211">
        <f t="shared" si="30"/>
        <v>0</v>
      </c>
      <c r="BG174" s="211">
        <f t="shared" si="31"/>
        <v>0</v>
      </c>
      <c r="BH174" s="211">
        <f t="shared" si="32"/>
        <v>0</v>
      </c>
      <c r="BI174" s="211">
        <f t="shared" si="33"/>
        <v>0</v>
      </c>
      <c r="BJ174" s="14" t="s">
        <v>84</v>
      </c>
      <c r="BK174" s="211">
        <f t="shared" si="34"/>
        <v>0</v>
      </c>
      <c r="BL174" s="14" t="s">
        <v>251</v>
      </c>
      <c r="BM174" s="210" t="s">
        <v>662</v>
      </c>
    </row>
    <row r="175" spans="1:65" s="2" customFormat="1" ht="21.75" customHeight="1">
      <c r="A175" s="31"/>
      <c r="B175" s="32"/>
      <c r="C175" s="198" t="s">
        <v>359</v>
      </c>
      <c r="D175" s="198" t="s">
        <v>173</v>
      </c>
      <c r="E175" s="199" t="s">
        <v>561</v>
      </c>
      <c r="F175" s="200" t="s">
        <v>562</v>
      </c>
      <c r="G175" s="201" t="s">
        <v>280</v>
      </c>
      <c r="H175" s="202">
        <v>29</v>
      </c>
      <c r="I175" s="203"/>
      <c r="J175" s="204">
        <f t="shared" si="25"/>
        <v>0</v>
      </c>
      <c r="K175" s="205"/>
      <c r="L175" s="36"/>
      <c r="M175" s="206" t="s">
        <v>1</v>
      </c>
      <c r="N175" s="207" t="s">
        <v>41</v>
      </c>
      <c r="O175" s="68"/>
      <c r="P175" s="208">
        <f t="shared" si="26"/>
        <v>0</v>
      </c>
      <c r="Q175" s="208">
        <v>0</v>
      </c>
      <c r="R175" s="208">
        <f t="shared" si="27"/>
        <v>0</v>
      </c>
      <c r="S175" s="208">
        <v>2.4E-2</v>
      </c>
      <c r="T175" s="209">
        <f t="shared" si="28"/>
        <v>0.69600000000000006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210" t="s">
        <v>251</v>
      </c>
      <c r="AT175" s="210" t="s">
        <v>173</v>
      </c>
      <c r="AU175" s="210" t="s">
        <v>86</v>
      </c>
      <c r="AY175" s="14" t="s">
        <v>169</v>
      </c>
      <c r="BE175" s="211">
        <f t="shared" si="29"/>
        <v>0</v>
      </c>
      <c r="BF175" s="211">
        <f t="shared" si="30"/>
        <v>0</v>
      </c>
      <c r="BG175" s="211">
        <f t="shared" si="31"/>
        <v>0</v>
      </c>
      <c r="BH175" s="211">
        <f t="shared" si="32"/>
        <v>0</v>
      </c>
      <c r="BI175" s="211">
        <f t="shared" si="33"/>
        <v>0</v>
      </c>
      <c r="BJ175" s="14" t="s">
        <v>84</v>
      </c>
      <c r="BK175" s="211">
        <f t="shared" si="34"/>
        <v>0</v>
      </c>
      <c r="BL175" s="14" t="s">
        <v>251</v>
      </c>
      <c r="BM175" s="210" t="s">
        <v>663</v>
      </c>
    </row>
    <row r="176" spans="1:65" s="2" customFormat="1" ht="21.75" customHeight="1">
      <c r="A176" s="31"/>
      <c r="B176" s="32"/>
      <c r="C176" s="198" t="s">
        <v>289</v>
      </c>
      <c r="D176" s="198" t="s">
        <v>173</v>
      </c>
      <c r="E176" s="199" t="s">
        <v>664</v>
      </c>
      <c r="F176" s="200" t="s">
        <v>665</v>
      </c>
      <c r="G176" s="201" t="s">
        <v>280</v>
      </c>
      <c r="H176" s="202">
        <v>1</v>
      </c>
      <c r="I176" s="203"/>
      <c r="J176" s="204">
        <f t="shared" si="25"/>
        <v>0</v>
      </c>
      <c r="K176" s="205"/>
      <c r="L176" s="36"/>
      <c r="M176" s="206" t="s">
        <v>1</v>
      </c>
      <c r="N176" s="207" t="s">
        <v>41</v>
      </c>
      <c r="O176" s="68"/>
      <c r="P176" s="208">
        <f t="shared" si="26"/>
        <v>0</v>
      </c>
      <c r="Q176" s="208">
        <v>0</v>
      </c>
      <c r="R176" s="208">
        <f t="shared" si="27"/>
        <v>0</v>
      </c>
      <c r="S176" s="208">
        <v>0.16600000000000001</v>
      </c>
      <c r="T176" s="209">
        <f t="shared" si="28"/>
        <v>0.16600000000000001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210" t="s">
        <v>251</v>
      </c>
      <c r="AT176" s="210" t="s">
        <v>173</v>
      </c>
      <c r="AU176" s="210" t="s">
        <v>86</v>
      </c>
      <c r="AY176" s="14" t="s">
        <v>169</v>
      </c>
      <c r="BE176" s="211">
        <f t="shared" si="29"/>
        <v>0</v>
      </c>
      <c r="BF176" s="211">
        <f t="shared" si="30"/>
        <v>0</v>
      </c>
      <c r="BG176" s="211">
        <f t="shared" si="31"/>
        <v>0</v>
      </c>
      <c r="BH176" s="211">
        <f t="shared" si="32"/>
        <v>0</v>
      </c>
      <c r="BI176" s="211">
        <f t="shared" si="33"/>
        <v>0</v>
      </c>
      <c r="BJ176" s="14" t="s">
        <v>84</v>
      </c>
      <c r="BK176" s="211">
        <f t="shared" si="34"/>
        <v>0</v>
      </c>
      <c r="BL176" s="14" t="s">
        <v>251</v>
      </c>
      <c r="BM176" s="210" t="s">
        <v>666</v>
      </c>
    </row>
    <row r="177" spans="1:65" s="12" customFormat="1" ht="22.9" customHeight="1">
      <c r="B177" s="182"/>
      <c r="C177" s="183"/>
      <c r="D177" s="184" t="s">
        <v>75</v>
      </c>
      <c r="E177" s="196" t="s">
        <v>305</v>
      </c>
      <c r="F177" s="196" t="s">
        <v>306</v>
      </c>
      <c r="G177" s="183"/>
      <c r="H177" s="183"/>
      <c r="I177" s="186"/>
      <c r="J177" s="197">
        <f>BK177</f>
        <v>0</v>
      </c>
      <c r="K177" s="183"/>
      <c r="L177" s="188"/>
      <c r="M177" s="189"/>
      <c r="N177" s="190"/>
      <c r="O177" s="190"/>
      <c r="P177" s="191">
        <f>P178</f>
        <v>0</v>
      </c>
      <c r="Q177" s="190"/>
      <c r="R177" s="191">
        <f>R178</f>
        <v>0</v>
      </c>
      <c r="S177" s="190"/>
      <c r="T177" s="192">
        <f>T178</f>
        <v>0.58540000000000003</v>
      </c>
      <c r="AR177" s="193" t="s">
        <v>86</v>
      </c>
      <c r="AT177" s="194" t="s">
        <v>75</v>
      </c>
      <c r="AU177" s="194" t="s">
        <v>84</v>
      </c>
      <c r="AY177" s="193" t="s">
        <v>169</v>
      </c>
      <c r="BK177" s="195">
        <f>BK178</f>
        <v>0</v>
      </c>
    </row>
    <row r="178" spans="1:65" s="2" customFormat="1" ht="16.5" customHeight="1">
      <c r="A178" s="31"/>
      <c r="B178" s="32"/>
      <c r="C178" s="198" t="s">
        <v>307</v>
      </c>
      <c r="D178" s="198" t="s">
        <v>173</v>
      </c>
      <c r="E178" s="199" t="s">
        <v>572</v>
      </c>
      <c r="F178" s="200" t="s">
        <v>573</v>
      </c>
      <c r="G178" s="201" t="s">
        <v>176</v>
      </c>
      <c r="H178" s="202">
        <v>146.35</v>
      </c>
      <c r="I178" s="203"/>
      <c r="J178" s="204">
        <f>ROUND(I178*H178,2)</f>
        <v>0</v>
      </c>
      <c r="K178" s="205"/>
      <c r="L178" s="36"/>
      <c r="M178" s="206" t="s">
        <v>1</v>
      </c>
      <c r="N178" s="207" t="s">
        <v>41</v>
      </c>
      <c r="O178" s="68"/>
      <c r="P178" s="208">
        <f>O178*H178</f>
        <v>0</v>
      </c>
      <c r="Q178" s="208">
        <v>0</v>
      </c>
      <c r="R178" s="208">
        <f>Q178*H178</f>
        <v>0</v>
      </c>
      <c r="S178" s="208">
        <v>4.0000000000000001E-3</v>
      </c>
      <c r="T178" s="209">
        <f>S178*H178</f>
        <v>0.58540000000000003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210" t="s">
        <v>251</v>
      </c>
      <c r="AT178" s="210" t="s">
        <v>173</v>
      </c>
      <c r="AU178" s="210" t="s">
        <v>86</v>
      </c>
      <c r="AY178" s="14" t="s">
        <v>169</v>
      </c>
      <c r="BE178" s="211">
        <f>IF(N178="základní",J178,0)</f>
        <v>0</v>
      </c>
      <c r="BF178" s="211">
        <f>IF(N178="snížená",J178,0)</f>
        <v>0</v>
      </c>
      <c r="BG178" s="211">
        <f>IF(N178="zákl. přenesená",J178,0)</f>
        <v>0</v>
      </c>
      <c r="BH178" s="211">
        <f>IF(N178="sníž. přenesená",J178,0)</f>
        <v>0</v>
      </c>
      <c r="BI178" s="211">
        <f>IF(N178="nulová",J178,0)</f>
        <v>0</v>
      </c>
      <c r="BJ178" s="14" t="s">
        <v>84</v>
      </c>
      <c r="BK178" s="211">
        <f>ROUND(I178*H178,2)</f>
        <v>0</v>
      </c>
      <c r="BL178" s="14" t="s">
        <v>251</v>
      </c>
      <c r="BM178" s="210" t="s">
        <v>667</v>
      </c>
    </row>
    <row r="179" spans="1:65" s="12" customFormat="1" ht="22.9" customHeight="1">
      <c r="B179" s="182"/>
      <c r="C179" s="183"/>
      <c r="D179" s="184" t="s">
        <v>75</v>
      </c>
      <c r="E179" s="196" t="s">
        <v>578</v>
      </c>
      <c r="F179" s="196" t="s">
        <v>579</v>
      </c>
      <c r="G179" s="183"/>
      <c r="H179" s="183"/>
      <c r="I179" s="186"/>
      <c r="J179" s="197">
        <f>BK179</f>
        <v>0</v>
      </c>
      <c r="K179" s="183"/>
      <c r="L179" s="188"/>
      <c r="M179" s="189"/>
      <c r="N179" s="190"/>
      <c r="O179" s="190"/>
      <c r="P179" s="191">
        <f>P180</f>
        <v>0</v>
      </c>
      <c r="Q179" s="190"/>
      <c r="R179" s="191">
        <f>R180</f>
        <v>0</v>
      </c>
      <c r="S179" s="190"/>
      <c r="T179" s="192">
        <f>T180</f>
        <v>1.7632039999999998</v>
      </c>
      <c r="AR179" s="193" t="s">
        <v>86</v>
      </c>
      <c r="AT179" s="194" t="s">
        <v>75</v>
      </c>
      <c r="AU179" s="194" t="s">
        <v>84</v>
      </c>
      <c r="AY179" s="193" t="s">
        <v>169</v>
      </c>
      <c r="BK179" s="195">
        <f>BK180</f>
        <v>0</v>
      </c>
    </row>
    <row r="180" spans="1:65" s="2" customFormat="1" ht="21.75" customHeight="1">
      <c r="A180" s="31"/>
      <c r="B180" s="32"/>
      <c r="C180" s="198" t="s">
        <v>293</v>
      </c>
      <c r="D180" s="198" t="s">
        <v>173</v>
      </c>
      <c r="E180" s="199" t="s">
        <v>581</v>
      </c>
      <c r="F180" s="200" t="s">
        <v>582</v>
      </c>
      <c r="G180" s="201" t="s">
        <v>176</v>
      </c>
      <c r="H180" s="202">
        <v>21.2</v>
      </c>
      <c r="I180" s="203"/>
      <c r="J180" s="204">
        <f>ROUND(I180*H180,2)</f>
        <v>0</v>
      </c>
      <c r="K180" s="205"/>
      <c r="L180" s="36"/>
      <c r="M180" s="206" t="s">
        <v>1</v>
      </c>
      <c r="N180" s="207" t="s">
        <v>41</v>
      </c>
      <c r="O180" s="68"/>
      <c r="P180" s="208">
        <f>O180*H180</f>
        <v>0</v>
      </c>
      <c r="Q180" s="208">
        <v>0</v>
      </c>
      <c r="R180" s="208">
        <f>Q180*H180</f>
        <v>0</v>
      </c>
      <c r="S180" s="208">
        <v>8.3169999999999994E-2</v>
      </c>
      <c r="T180" s="209">
        <f>S180*H180</f>
        <v>1.7632039999999998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210" t="s">
        <v>251</v>
      </c>
      <c r="AT180" s="210" t="s">
        <v>173</v>
      </c>
      <c r="AU180" s="210" t="s">
        <v>86</v>
      </c>
      <c r="AY180" s="14" t="s">
        <v>169</v>
      </c>
      <c r="BE180" s="211">
        <f>IF(N180="základní",J180,0)</f>
        <v>0</v>
      </c>
      <c r="BF180" s="211">
        <f>IF(N180="snížená",J180,0)</f>
        <v>0</v>
      </c>
      <c r="BG180" s="211">
        <f>IF(N180="zákl. přenesená",J180,0)</f>
        <v>0</v>
      </c>
      <c r="BH180" s="211">
        <f>IF(N180="sníž. přenesená",J180,0)</f>
        <v>0</v>
      </c>
      <c r="BI180" s="211">
        <f>IF(N180="nulová",J180,0)</f>
        <v>0</v>
      </c>
      <c r="BJ180" s="14" t="s">
        <v>84</v>
      </c>
      <c r="BK180" s="211">
        <f>ROUND(I180*H180,2)</f>
        <v>0</v>
      </c>
      <c r="BL180" s="14" t="s">
        <v>251</v>
      </c>
      <c r="BM180" s="210" t="s">
        <v>668</v>
      </c>
    </row>
    <row r="181" spans="1:65" s="12" customFormat="1" ht="22.9" customHeight="1">
      <c r="B181" s="182"/>
      <c r="C181" s="183"/>
      <c r="D181" s="184" t="s">
        <v>75</v>
      </c>
      <c r="E181" s="196" t="s">
        <v>584</v>
      </c>
      <c r="F181" s="196" t="s">
        <v>585</v>
      </c>
      <c r="G181" s="183"/>
      <c r="H181" s="183"/>
      <c r="I181" s="186"/>
      <c r="J181" s="197">
        <f>BK181</f>
        <v>0</v>
      </c>
      <c r="K181" s="183"/>
      <c r="L181" s="188"/>
      <c r="M181" s="189"/>
      <c r="N181" s="190"/>
      <c r="O181" s="190"/>
      <c r="P181" s="191">
        <f>P182</f>
        <v>0</v>
      </c>
      <c r="Q181" s="190"/>
      <c r="R181" s="191">
        <f>R182</f>
        <v>0</v>
      </c>
      <c r="S181" s="190"/>
      <c r="T181" s="192">
        <f>T182</f>
        <v>1.2617</v>
      </c>
      <c r="AR181" s="193" t="s">
        <v>86</v>
      </c>
      <c r="AT181" s="194" t="s">
        <v>75</v>
      </c>
      <c r="AU181" s="194" t="s">
        <v>84</v>
      </c>
      <c r="AY181" s="193" t="s">
        <v>169</v>
      </c>
      <c r="BK181" s="195">
        <f>BK182</f>
        <v>0</v>
      </c>
    </row>
    <row r="182" spans="1:65" s="2" customFormat="1" ht="21.75" customHeight="1">
      <c r="A182" s="31"/>
      <c r="B182" s="32"/>
      <c r="C182" s="198" t="s">
        <v>282</v>
      </c>
      <c r="D182" s="198" t="s">
        <v>173</v>
      </c>
      <c r="E182" s="199" t="s">
        <v>596</v>
      </c>
      <c r="F182" s="200" t="s">
        <v>597</v>
      </c>
      <c r="G182" s="201" t="s">
        <v>176</v>
      </c>
      <c r="H182" s="202">
        <v>6.82</v>
      </c>
      <c r="I182" s="203"/>
      <c r="J182" s="204">
        <f>ROUND(I182*H182,2)</f>
        <v>0</v>
      </c>
      <c r="K182" s="205"/>
      <c r="L182" s="36"/>
      <c r="M182" s="206" t="s">
        <v>1</v>
      </c>
      <c r="N182" s="207" t="s">
        <v>41</v>
      </c>
      <c r="O182" s="68"/>
      <c r="P182" s="208">
        <f>O182*H182</f>
        <v>0</v>
      </c>
      <c r="Q182" s="208">
        <v>0</v>
      </c>
      <c r="R182" s="208">
        <f>Q182*H182</f>
        <v>0</v>
      </c>
      <c r="S182" s="208">
        <v>0.185</v>
      </c>
      <c r="T182" s="209">
        <f>S182*H182</f>
        <v>1.2617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210" t="s">
        <v>251</v>
      </c>
      <c r="AT182" s="210" t="s">
        <v>173</v>
      </c>
      <c r="AU182" s="210" t="s">
        <v>86</v>
      </c>
      <c r="AY182" s="14" t="s">
        <v>169</v>
      </c>
      <c r="BE182" s="211">
        <f>IF(N182="základní",J182,0)</f>
        <v>0</v>
      </c>
      <c r="BF182" s="211">
        <f>IF(N182="snížená",J182,0)</f>
        <v>0</v>
      </c>
      <c r="BG182" s="211">
        <f>IF(N182="zákl. přenesená",J182,0)</f>
        <v>0</v>
      </c>
      <c r="BH182" s="211">
        <f>IF(N182="sníž. přenesená",J182,0)</f>
        <v>0</v>
      </c>
      <c r="BI182" s="211">
        <f>IF(N182="nulová",J182,0)</f>
        <v>0</v>
      </c>
      <c r="BJ182" s="14" t="s">
        <v>84</v>
      </c>
      <c r="BK182" s="211">
        <f>ROUND(I182*H182,2)</f>
        <v>0</v>
      </c>
      <c r="BL182" s="14" t="s">
        <v>251</v>
      </c>
      <c r="BM182" s="210" t="s">
        <v>669</v>
      </c>
    </row>
    <row r="183" spans="1:65" s="12" customFormat="1" ht="22.9" customHeight="1">
      <c r="B183" s="182"/>
      <c r="C183" s="183"/>
      <c r="D183" s="184" t="s">
        <v>75</v>
      </c>
      <c r="E183" s="196" t="s">
        <v>599</v>
      </c>
      <c r="F183" s="196" t="s">
        <v>600</v>
      </c>
      <c r="G183" s="183"/>
      <c r="H183" s="183"/>
      <c r="I183" s="186"/>
      <c r="J183" s="197">
        <f>BK183</f>
        <v>0</v>
      </c>
      <c r="K183" s="183"/>
      <c r="L183" s="188"/>
      <c r="M183" s="189"/>
      <c r="N183" s="190"/>
      <c r="O183" s="190"/>
      <c r="P183" s="191">
        <f>SUM(P184:P186)</f>
        <v>0</v>
      </c>
      <c r="Q183" s="190"/>
      <c r="R183" s="191">
        <f>SUM(R184:R186)</f>
        <v>0</v>
      </c>
      <c r="S183" s="190"/>
      <c r="T183" s="192">
        <f>SUM(T184:T186)</f>
        <v>0.73058999999999996</v>
      </c>
      <c r="AR183" s="193" t="s">
        <v>86</v>
      </c>
      <c r="AT183" s="194" t="s">
        <v>75</v>
      </c>
      <c r="AU183" s="194" t="s">
        <v>84</v>
      </c>
      <c r="AY183" s="193" t="s">
        <v>169</v>
      </c>
      <c r="BK183" s="195">
        <f>SUM(BK184:BK186)</f>
        <v>0</v>
      </c>
    </row>
    <row r="184" spans="1:65" s="2" customFormat="1" ht="21.75" customHeight="1">
      <c r="A184" s="31"/>
      <c r="B184" s="32"/>
      <c r="C184" s="198" t="s">
        <v>172</v>
      </c>
      <c r="D184" s="198" t="s">
        <v>173</v>
      </c>
      <c r="E184" s="199" t="s">
        <v>602</v>
      </c>
      <c r="F184" s="200" t="s">
        <v>603</v>
      </c>
      <c r="G184" s="201" t="s">
        <v>176</v>
      </c>
      <c r="H184" s="202">
        <v>232.45</v>
      </c>
      <c r="I184" s="203"/>
      <c r="J184" s="204">
        <f>ROUND(I184*H184,2)</f>
        <v>0</v>
      </c>
      <c r="K184" s="205"/>
      <c r="L184" s="36"/>
      <c r="M184" s="206" t="s">
        <v>1</v>
      </c>
      <c r="N184" s="207" t="s">
        <v>41</v>
      </c>
      <c r="O184" s="68"/>
      <c r="P184" s="208">
        <f>O184*H184</f>
        <v>0</v>
      </c>
      <c r="Q184" s="208">
        <v>0</v>
      </c>
      <c r="R184" s="208">
        <f>Q184*H184</f>
        <v>0</v>
      </c>
      <c r="S184" s="208">
        <v>2.5000000000000001E-3</v>
      </c>
      <c r="T184" s="209">
        <f>S184*H184</f>
        <v>0.581125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210" t="s">
        <v>251</v>
      </c>
      <c r="AT184" s="210" t="s">
        <v>173</v>
      </c>
      <c r="AU184" s="210" t="s">
        <v>86</v>
      </c>
      <c r="AY184" s="14" t="s">
        <v>169</v>
      </c>
      <c r="BE184" s="211">
        <f>IF(N184="základní",J184,0)</f>
        <v>0</v>
      </c>
      <c r="BF184" s="211">
        <f>IF(N184="snížená",J184,0)</f>
        <v>0</v>
      </c>
      <c r="BG184" s="211">
        <f>IF(N184="zákl. přenesená",J184,0)</f>
        <v>0</v>
      </c>
      <c r="BH184" s="211">
        <f>IF(N184="sníž. přenesená",J184,0)</f>
        <v>0</v>
      </c>
      <c r="BI184" s="211">
        <f>IF(N184="nulová",J184,0)</f>
        <v>0</v>
      </c>
      <c r="BJ184" s="14" t="s">
        <v>84</v>
      </c>
      <c r="BK184" s="211">
        <f>ROUND(I184*H184,2)</f>
        <v>0</v>
      </c>
      <c r="BL184" s="14" t="s">
        <v>251</v>
      </c>
      <c r="BM184" s="210" t="s">
        <v>670</v>
      </c>
    </row>
    <row r="185" spans="1:65" s="2" customFormat="1" ht="21.75" customHeight="1">
      <c r="A185" s="31"/>
      <c r="B185" s="32"/>
      <c r="C185" s="198" t="s">
        <v>7</v>
      </c>
      <c r="D185" s="198" t="s">
        <v>173</v>
      </c>
      <c r="E185" s="199" t="s">
        <v>606</v>
      </c>
      <c r="F185" s="200" t="s">
        <v>607</v>
      </c>
      <c r="G185" s="201" t="s">
        <v>275</v>
      </c>
      <c r="H185" s="202">
        <v>42.55</v>
      </c>
      <c r="I185" s="203"/>
      <c r="J185" s="204">
        <f>ROUND(I185*H185,2)</f>
        <v>0</v>
      </c>
      <c r="K185" s="205"/>
      <c r="L185" s="36"/>
      <c r="M185" s="206" t="s">
        <v>1</v>
      </c>
      <c r="N185" s="207" t="s">
        <v>41</v>
      </c>
      <c r="O185" s="68"/>
      <c r="P185" s="208">
        <f>O185*H185</f>
        <v>0</v>
      </c>
      <c r="Q185" s="208">
        <v>0</v>
      </c>
      <c r="R185" s="208">
        <f>Q185*H185</f>
        <v>0</v>
      </c>
      <c r="S185" s="208">
        <v>2.3E-3</v>
      </c>
      <c r="T185" s="209">
        <f>S185*H185</f>
        <v>9.7864999999999994E-2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210" t="s">
        <v>251</v>
      </c>
      <c r="AT185" s="210" t="s">
        <v>173</v>
      </c>
      <c r="AU185" s="210" t="s">
        <v>86</v>
      </c>
      <c r="AY185" s="14" t="s">
        <v>169</v>
      </c>
      <c r="BE185" s="211">
        <f>IF(N185="základní",J185,0)</f>
        <v>0</v>
      </c>
      <c r="BF185" s="211">
        <f>IF(N185="snížená",J185,0)</f>
        <v>0</v>
      </c>
      <c r="BG185" s="211">
        <f>IF(N185="zákl. přenesená",J185,0)</f>
        <v>0</v>
      </c>
      <c r="BH185" s="211">
        <f>IF(N185="sníž. přenesená",J185,0)</f>
        <v>0</v>
      </c>
      <c r="BI185" s="211">
        <f>IF(N185="nulová",J185,0)</f>
        <v>0</v>
      </c>
      <c r="BJ185" s="14" t="s">
        <v>84</v>
      </c>
      <c r="BK185" s="211">
        <f>ROUND(I185*H185,2)</f>
        <v>0</v>
      </c>
      <c r="BL185" s="14" t="s">
        <v>251</v>
      </c>
      <c r="BM185" s="210" t="s">
        <v>671</v>
      </c>
    </row>
    <row r="186" spans="1:65" s="2" customFormat="1" ht="21.75" customHeight="1">
      <c r="A186" s="31"/>
      <c r="B186" s="32"/>
      <c r="C186" s="198" t="s">
        <v>548</v>
      </c>
      <c r="D186" s="198" t="s">
        <v>173</v>
      </c>
      <c r="E186" s="199" t="s">
        <v>672</v>
      </c>
      <c r="F186" s="200" t="s">
        <v>673</v>
      </c>
      <c r="G186" s="201" t="s">
        <v>275</v>
      </c>
      <c r="H186" s="202">
        <v>172</v>
      </c>
      <c r="I186" s="203"/>
      <c r="J186" s="204">
        <f>ROUND(I186*H186,2)</f>
        <v>0</v>
      </c>
      <c r="K186" s="205"/>
      <c r="L186" s="36"/>
      <c r="M186" s="206" t="s">
        <v>1</v>
      </c>
      <c r="N186" s="207" t="s">
        <v>41</v>
      </c>
      <c r="O186" s="68"/>
      <c r="P186" s="208">
        <f>O186*H186</f>
        <v>0</v>
      </c>
      <c r="Q186" s="208">
        <v>0</v>
      </c>
      <c r="R186" s="208">
        <f>Q186*H186</f>
        <v>0</v>
      </c>
      <c r="S186" s="208">
        <v>2.9999999999999997E-4</v>
      </c>
      <c r="T186" s="209">
        <f>S186*H186</f>
        <v>5.1599999999999993E-2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210" t="s">
        <v>251</v>
      </c>
      <c r="AT186" s="210" t="s">
        <v>173</v>
      </c>
      <c r="AU186" s="210" t="s">
        <v>86</v>
      </c>
      <c r="AY186" s="14" t="s">
        <v>169</v>
      </c>
      <c r="BE186" s="211">
        <f>IF(N186="základní",J186,0)</f>
        <v>0</v>
      </c>
      <c r="BF186" s="211">
        <f>IF(N186="snížená",J186,0)</f>
        <v>0</v>
      </c>
      <c r="BG186" s="211">
        <f>IF(N186="zákl. přenesená",J186,0)</f>
        <v>0</v>
      </c>
      <c r="BH186" s="211">
        <f>IF(N186="sníž. přenesená",J186,0)</f>
        <v>0</v>
      </c>
      <c r="BI186" s="211">
        <f>IF(N186="nulová",J186,0)</f>
        <v>0</v>
      </c>
      <c r="BJ186" s="14" t="s">
        <v>84</v>
      </c>
      <c r="BK186" s="211">
        <f>ROUND(I186*H186,2)</f>
        <v>0</v>
      </c>
      <c r="BL186" s="14" t="s">
        <v>251</v>
      </c>
      <c r="BM186" s="210" t="s">
        <v>674</v>
      </c>
    </row>
    <row r="187" spans="1:65" s="12" customFormat="1" ht="22.9" customHeight="1">
      <c r="B187" s="182"/>
      <c r="C187" s="183"/>
      <c r="D187" s="184" t="s">
        <v>75</v>
      </c>
      <c r="E187" s="196" t="s">
        <v>311</v>
      </c>
      <c r="F187" s="196" t="s">
        <v>312</v>
      </c>
      <c r="G187" s="183"/>
      <c r="H187" s="183"/>
      <c r="I187" s="186"/>
      <c r="J187" s="197">
        <f>BK187</f>
        <v>0</v>
      </c>
      <c r="K187" s="183"/>
      <c r="L187" s="188"/>
      <c r="M187" s="189"/>
      <c r="N187" s="190"/>
      <c r="O187" s="190"/>
      <c r="P187" s="191">
        <f>P188</f>
        <v>0</v>
      </c>
      <c r="Q187" s="190"/>
      <c r="R187" s="191">
        <f>R188</f>
        <v>0</v>
      </c>
      <c r="S187" s="190"/>
      <c r="T187" s="192">
        <f>T188</f>
        <v>1.7375800000000001</v>
      </c>
      <c r="AR187" s="193" t="s">
        <v>86</v>
      </c>
      <c r="AT187" s="194" t="s">
        <v>75</v>
      </c>
      <c r="AU187" s="194" t="s">
        <v>84</v>
      </c>
      <c r="AY187" s="193" t="s">
        <v>169</v>
      </c>
      <c r="BK187" s="195">
        <f>BK188</f>
        <v>0</v>
      </c>
    </row>
    <row r="188" spans="1:65" s="2" customFormat="1" ht="21.75" customHeight="1">
      <c r="A188" s="31"/>
      <c r="B188" s="32"/>
      <c r="C188" s="198" t="s">
        <v>580</v>
      </c>
      <c r="D188" s="198" t="s">
        <v>173</v>
      </c>
      <c r="E188" s="199" t="s">
        <v>675</v>
      </c>
      <c r="F188" s="200" t="s">
        <v>676</v>
      </c>
      <c r="G188" s="201" t="s">
        <v>176</v>
      </c>
      <c r="H188" s="202">
        <v>21.32</v>
      </c>
      <c r="I188" s="203"/>
      <c r="J188" s="204">
        <f>ROUND(I188*H188,2)</f>
        <v>0</v>
      </c>
      <c r="K188" s="205"/>
      <c r="L188" s="36"/>
      <c r="M188" s="206" t="s">
        <v>1</v>
      </c>
      <c r="N188" s="207" t="s">
        <v>41</v>
      </c>
      <c r="O188" s="68"/>
      <c r="P188" s="208">
        <f>O188*H188</f>
        <v>0</v>
      </c>
      <c r="Q188" s="208">
        <v>0</v>
      </c>
      <c r="R188" s="208">
        <f>Q188*H188</f>
        <v>0</v>
      </c>
      <c r="S188" s="208">
        <v>8.1500000000000003E-2</v>
      </c>
      <c r="T188" s="209">
        <f>S188*H188</f>
        <v>1.7375800000000001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210" t="s">
        <v>251</v>
      </c>
      <c r="AT188" s="210" t="s">
        <v>173</v>
      </c>
      <c r="AU188" s="210" t="s">
        <v>86</v>
      </c>
      <c r="AY188" s="14" t="s">
        <v>169</v>
      </c>
      <c r="BE188" s="211">
        <f>IF(N188="základní",J188,0)</f>
        <v>0</v>
      </c>
      <c r="BF188" s="211">
        <f>IF(N188="snížená",J188,0)</f>
        <v>0</v>
      </c>
      <c r="BG188" s="211">
        <f>IF(N188="zákl. přenesená",J188,0)</f>
        <v>0</v>
      </c>
      <c r="BH188" s="211">
        <f>IF(N188="sníž. přenesená",J188,0)</f>
        <v>0</v>
      </c>
      <c r="BI188" s="211">
        <f>IF(N188="nulová",J188,0)</f>
        <v>0</v>
      </c>
      <c r="BJ188" s="14" t="s">
        <v>84</v>
      </c>
      <c r="BK188" s="211">
        <f>ROUND(I188*H188,2)</f>
        <v>0</v>
      </c>
      <c r="BL188" s="14" t="s">
        <v>251</v>
      </c>
      <c r="BM188" s="210" t="s">
        <v>677</v>
      </c>
    </row>
    <row r="189" spans="1:65" s="12" customFormat="1" ht="22.9" customHeight="1">
      <c r="B189" s="182"/>
      <c r="C189" s="183"/>
      <c r="D189" s="184" t="s">
        <v>75</v>
      </c>
      <c r="E189" s="196" t="s">
        <v>678</v>
      </c>
      <c r="F189" s="196" t="s">
        <v>679</v>
      </c>
      <c r="G189" s="183"/>
      <c r="H189" s="183"/>
      <c r="I189" s="186"/>
      <c r="J189" s="197">
        <f>BK189</f>
        <v>0</v>
      </c>
      <c r="K189" s="183"/>
      <c r="L189" s="188"/>
      <c r="M189" s="189"/>
      <c r="N189" s="190"/>
      <c r="O189" s="190"/>
      <c r="P189" s="191">
        <f>P190</f>
        <v>0</v>
      </c>
      <c r="Q189" s="190"/>
      <c r="R189" s="191">
        <f>R190</f>
        <v>0</v>
      </c>
      <c r="S189" s="190"/>
      <c r="T189" s="192">
        <f>T190</f>
        <v>0.88375000000000004</v>
      </c>
      <c r="AR189" s="193" t="s">
        <v>86</v>
      </c>
      <c r="AT189" s="194" t="s">
        <v>75</v>
      </c>
      <c r="AU189" s="194" t="s">
        <v>84</v>
      </c>
      <c r="AY189" s="193" t="s">
        <v>169</v>
      </c>
      <c r="BK189" s="195">
        <f>BK190</f>
        <v>0</v>
      </c>
    </row>
    <row r="190" spans="1:65" s="2" customFormat="1" ht="21.75" customHeight="1">
      <c r="A190" s="31"/>
      <c r="B190" s="32"/>
      <c r="C190" s="198" t="s">
        <v>512</v>
      </c>
      <c r="D190" s="198" t="s">
        <v>173</v>
      </c>
      <c r="E190" s="199" t="s">
        <v>680</v>
      </c>
      <c r="F190" s="200" t="s">
        <v>681</v>
      </c>
      <c r="G190" s="201" t="s">
        <v>176</v>
      </c>
      <c r="H190" s="202">
        <v>8.75</v>
      </c>
      <c r="I190" s="203"/>
      <c r="J190" s="204">
        <f>ROUND(I190*H190,2)</f>
        <v>0</v>
      </c>
      <c r="K190" s="205"/>
      <c r="L190" s="36"/>
      <c r="M190" s="212" t="s">
        <v>1</v>
      </c>
      <c r="N190" s="213" t="s">
        <v>41</v>
      </c>
      <c r="O190" s="214"/>
      <c r="P190" s="215">
        <f>O190*H190</f>
        <v>0</v>
      </c>
      <c r="Q190" s="215">
        <v>0</v>
      </c>
      <c r="R190" s="215">
        <f>Q190*H190</f>
        <v>0</v>
      </c>
      <c r="S190" s="215">
        <v>0.10100000000000001</v>
      </c>
      <c r="T190" s="216">
        <f>S190*H190</f>
        <v>0.88375000000000004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210" t="s">
        <v>251</v>
      </c>
      <c r="AT190" s="210" t="s">
        <v>173</v>
      </c>
      <c r="AU190" s="210" t="s">
        <v>86</v>
      </c>
      <c r="AY190" s="14" t="s">
        <v>169</v>
      </c>
      <c r="BE190" s="211">
        <f>IF(N190="základní",J190,0)</f>
        <v>0</v>
      </c>
      <c r="BF190" s="211">
        <f>IF(N190="snížená",J190,0)</f>
        <v>0</v>
      </c>
      <c r="BG190" s="211">
        <f>IF(N190="zákl. přenesená",J190,0)</f>
        <v>0</v>
      </c>
      <c r="BH190" s="211">
        <f>IF(N190="sníž. přenesená",J190,0)</f>
        <v>0</v>
      </c>
      <c r="BI190" s="211">
        <f>IF(N190="nulová",J190,0)</f>
        <v>0</v>
      </c>
      <c r="BJ190" s="14" t="s">
        <v>84</v>
      </c>
      <c r="BK190" s="211">
        <f>ROUND(I190*H190,2)</f>
        <v>0</v>
      </c>
      <c r="BL190" s="14" t="s">
        <v>251</v>
      </c>
      <c r="BM190" s="210" t="s">
        <v>682</v>
      </c>
    </row>
    <row r="191" spans="1:65" s="2" customFormat="1" ht="6.95" customHeight="1">
      <c r="A191" s="31"/>
      <c r="B191" s="51"/>
      <c r="C191" s="52"/>
      <c r="D191" s="52"/>
      <c r="E191" s="52"/>
      <c r="F191" s="52"/>
      <c r="G191" s="52"/>
      <c r="H191" s="52"/>
      <c r="I191" s="52"/>
      <c r="J191" s="52"/>
      <c r="K191" s="52"/>
      <c r="L191" s="36"/>
      <c r="M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</row>
  </sheetData>
  <sheetProtection algorithmName="SHA-512" hashValue="aSxPYg8/Pq+EVnDqyDn1gkFnNrUTPXx5TLuJz44lnKg8c3dFvrgm6rycaupEE9BWq2zmULzWdVM3rCnlw/i7GQ==" saltValue="7DrEuH48JmEzynMdZcp5UyQuYlIBWqV3uKdXa9c7Qr50A1DBb2H07DOfHpFqwXTWCt/UIUFxb6T6VTlGm4mNkA==" spinCount="100000" sheet="1" objects="1" scenarios="1" formatColumns="0" formatRows="0" autoFilter="0"/>
  <autoFilter ref="C137:K190"/>
  <mergeCells count="14">
    <mergeCell ref="D116:F116"/>
    <mergeCell ref="E128:H128"/>
    <mergeCell ref="E130:H130"/>
    <mergeCell ref="L2:V2"/>
    <mergeCell ref="E87:H87"/>
    <mergeCell ref="D112:F112"/>
    <mergeCell ref="D113:F113"/>
    <mergeCell ref="D114:F114"/>
    <mergeCell ref="D115:F115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5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4" t="s">
        <v>98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86</v>
      </c>
    </row>
    <row r="4" spans="1:46" s="1" customFormat="1" ht="24.95" customHeight="1">
      <c r="B4" s="17"/>
      <c r="D4" s="107" t="s">
        <v>126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75" t="str">
        <f>'Rekapitulace stavby'!K6</f>
        <v>Rekonstrukce kina Vesmír</v>
      </c>
      <c r="F7" s="276"/>
      <c r="G7" s="276"/>
      <c r="H7" s="276"/>
      <c r="L7" s="17"/>
    </row>
    <row r="8" spans="1:46" s="2" customFormat="1" ht="12" customHeight="1">
      <c r="A8" s="31"/>
      <c r="B8" s="36"/>
      <c r="C8" s="31"/>
      <c r="D8" s="109" t="s">
        <v>127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7" t="s">
        <v>683</v>
      </c>
      <c r="F9" s="278"/>
      <c r="G9" s="278"/>
      <c r="H9" s="27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23. 7. 2020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26</v>
      </c>
      <c r="F15" s="31"/>
      <c r="G15" s="31"/>
      <c r="H15" s="31"/>
      <c r="I15" s="109" t="s">
        <v>27</v>
      </c>
      <c r="J15" s="110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28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9" t="str">
        <f>'Rekapitulace stavby'!E14</f>
        <v>Vyplň údaj</v>
      </c>
      <c r="F18" s="280"/>
      <c r="G18" s="280"/>
      <c r="H18" s="280"/>
      <c r="I18" s="109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30</v>
      </c>
      <c r="E20" s="31"/>
      <c r="F20" s="31"/>
      <c r="G20" s="31"/>
      <c r="H20" s="31"/>
      <c r="I20" s="109" t="s">
        <v>25</v>
      </c>
      <c r="J20" s="110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">
        <v>31</v>
      </c>
      <c r="F21" s="31"/>
      <c r="G21" s="31"/>
      <c r="H21" s="31"/>
      <c r="I21" s="109" t="s">
        <v>27</v>
      </c>
      <c r="J21" s="110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33</v>
      </c>
      <c r="E23" s="31"/>
      <c r="F23" s="31"/>
      <c r="G23" s="31"/>
      <c r="H23" s="31"/>
      <c r="I23" s="109" t="s">
        <v>25</v>
      </c>
      <c r="J23" s="110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">
        <v>34</v>
      </c>
      <c r="F24" s="31"/>
      <c r="G24" s="31"/>
      <c r="H24" s="31"/>
      <c r="I24" s="109" t="s">
        <v>27</v>
      </c>
      <c r="J24" s="110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35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81" t="s">
        <v>1</v>
      </c>
      <c r="F27" s="281"/>
      <c r="G27" s="281"/>
      <c r="H27" s="28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6"/>
      <c r="C30" s="31"/>
      <c r="D30" s="110" t="s">
        <v>129</v>
      </c>
      <c r="E30" s="31"/>
      <c r="F30" s="31"/>
      <c r="G30" s="31"/>
      <c r="H30" s="31"/>
      <c r="I30" s="31"/>
      <c r="J30" s="116">
        <f>J96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6"/>
      <c r="C31" s="31"/>
      <c r="D31" s="117" t="s">
        <v>130</v>
      </c>
      <c r="E31" s="31"/>
      <c r="F31" s="31"/>
      <c r="G31" s="31"/>
      <c r="H31" s="31"/>
      <c r="I31" s="31"/>
      <c r="J31" s="116">
        <f>J109</f>
        <v>0</v>
      </c>
      <c r="K31" s="3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18" t="s">
        <v>36</v>
      </c>
      <c r="E32" s="31"/>
      <c r="F32" s="31"/>
      <c r="G32" s="31"/>
      <c r="H32" s="31"/>
      <c r="I32" s="31"/>
      <c r="J32" s="119">
        <f>ROUND(J30 + J31,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15"/>
      <c r="E33" s="115"/>
      <c r="F33" s="115"/>
      <c r="G33" s="115"/>
      <c r="H33" s="115"/>
      <c r="I33" s="115"/>
      <c r="J33" s="115"/>
      <c r="K33" s="115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0" t="s">
        <v>38</v>
      </c>
      <c r="G34" s="31"/>
      <c r="H34" s="31"/>
      <c r="I34" s="120" t="s">
        <v>37</v>
      </c>
      <c r="J34" s="120" t="s">
        <v>39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1" t="s">
        <v>40</v>
      </c>
      <c r="E35" s="109" t="s">
        <v>41</v>
      </c>
      <c r="F35" s="122">
        <f>ROUND((SUM(BE109:BE116) + SUM(BE136:BE174)),  2)</f>
        <v>0</v>
      </c>
      <c r="G35" s="31"/>
      <c r="H35" s="31"/>
      <c r="I35" s="123">
        <v>0.21</v>
      </c>
      <c r="J35" s="122">
        <f>ROUND(((SUM(BE109:BE116) + SUM(BE136:BE174))*I35),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09" t="s">
        <v>42</v>
      </c>
      <c r="F36" s="122">
        <f>ROUND((SUM(BF109:BF116) + SUM(BF136:BF174)),  2)</f>
        <v>0</v>
      </c>
      <c r="G36" s="31"/>
      <c r="H36" s="31"/>
      <c r="I36" s="123">
        <v>0.15</v>
      </c>
      <c r="J36" s="122">
        <f>ROUND(((SUM(BF109:BF116) + SUM(BF136:BF174))*I36),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43</v>
      </c>
      <c r="F37" s="122">
        <f>ROUND((SUM(BG109:BG116) + SUM(BG136:BG174)),  2)</f>
        <v>0</v>
      </c>
      <c r="G37" s="31"/>
      <c r="H37" s="31"/>
      <c r="I37" s="123">
        <v>0.21</v>
      </c>
      <c r="J37" s="122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09" t="s">
        <v>44</v>
      </c>
      <c r="F38" s="122">
        <f>ROUND((SUM(BH109:BH116) + SUM(BH136:BH174)),  2)</f>
        <v>0</v>
      </c>
      <c r="G38" s="31"/>
      <c r="H38" s="31"/>
      <c r="I38" s="123">
        <v>0.15</v>
      </c>
      <c r="J38" s="122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09" t="s">
        <v>45</v>
      </c>
      <c r="F39" s="122">
        <f>ROUND((SUM(BI109:BI116) + SUM(BI136:BI174)),  2)</f>
        <v>0</v>
      </c>
      <c r="G39" s="31"/>
      <c r="H39" s="31"/>
      <c r="I39" s="123">
        <v>0</v>
      </c>
      <c r="J39" s="122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4"/>
      <c r="D41" s="125" t="s">
        <v>46</v>
      </c>
      <c r="E41" s="126"/>
      <c r="F41" s="126"/>
      <c r="G41" s="127" t="s">
        <v>47</v>
      </c>
      <c r="H41" s="128" t="s">
        <v>48</v>
      </c>
      <c r="I41" s="126"/>
      <c r="J41" s="129">
        <f>SUM(J32:J39)</f>
        <v>0</v>
      </c>
      <c r="K41" s="130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hidden="1" customHeight="1">
      <c r="A81" s="31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hidden="1" customHeight="1">
      <c r="A82" s="31"/>
      <c r="B82" s="32"/>
      <c r="C82" s="20" t="s">
        <v>131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3"/>
      <c r="D85" s="33"/>
      <c r="E85" s="272" t="str">
        <f>E7</f>
        <v>Rekonstrukce kina Vesmír</v>
      </c>
      <c r="F85" s="273"/>
      <c r="G85" s="273"/>
      <c r="H85" s="27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127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3"/>
      <c r="D87" s="33"/>
      <c r="E87" s="265" t="str">
        <f>E9</f>
        <v>643-03 - bourací práce 3.np</v>
      </c>
      <c r="F87" s="274"/>
      <c r="G87" s="274"/>
      <c r="H87" s="274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hidden="1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23. 7. 2020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7" hidden="1" customHeight="1">
      <c r="A91" s="31"/>
      <c r="B91" s="32"/>
      <c r="C91" s="26" t="s">
        <v>24</v>
      </c>
      <c r="D91" s="33"/>
      <c r="E91" s="33"/>
      <c r="F91" s="24" t="str">
        <f>E15</f>
        <v>Město Trutnov</v>
      </c>
      <c r="G91" s="33"/>
      <c r="H91" s="33"/>
      <c r="I91" s="26" t="s">
        <v>30</v>
      </c>
      <c r="J91" s="29" t="str">
        <f>E21</f>
        <v>ROSA ARCHITEKT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hidden="1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26" t="s">
        <v>33</v>
      </c>
      <c r="J92" s="29" t="str">
        <f>E24</f>
        <v>Martina Škopová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42" t="s">
        <v>132</v>
      </c>
      <c r="D94" s="143"/>
      <c r="E94" s="143"/>
      <c r="F94" s="143"/>
      <c r="G94" s="143"/>
      <c r="H94" s="143"/>
      <c r="I94" s="143"/>
      <c r="J94" s="144" t="s">
        <v>133</v>
      </c>
      <c r="K94" s="14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hidden="1" customHeight="1">
      <c r="A96" s="31"/>
      <c r="B96" s="32"/>
      <c r="C96" s="145" t="s">
        <v>134</v>
      </c>
      <c r="D96" s="33"/>
      <c r="E96" s="33"/>
      <c r="F96" s="33"/>
      <c r="G96" s="33"/>
      <c r="H96" s="33"/>
      <c r="I96" s="33"/>
      <c r="J96" s="81">
        <f>J136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135</v>
      </c>
    </row>
    <row r="97" spans="1:65" s="9" customFormat="1" ht="24.95" hidden="1" customHeight="1">
      <c r="B97" s="146"/>
      <c r="C97" s="147"/>
      <c r="D97" s="148" t="s">
        <v>136</v>
      </c>
      <c r="E97" s="149"/>
      <c r="F97" s="149"/>
      <c r="G97" s="149"/>
      <c r="H97" s="149"/>
      <c r="I97" s="149"/>
      <c r="J97" s="150">
        <f>J137</f>
        <v>0</v>
      </c>
      <c r="K97" s="147"/>
      <c r="L97" s="151"/>
    </row>
    <row r="98" spans="1:65" s="10" customFormat="1" ht="19.899999999999999" hidden="1" customHeight="1">
      <c r="B98" s="152"/>
      <c r="C98" s="153"/>
      <c r="D98" s="154" t="s">
        <v>137</v>
      </c>
      <c r="E98" s="155"/>
      <c r="F98" s="155"/>
      <c r="G98" s="155"/>
      <c r="H98" s="155"/>
      <c r="I98" s="155"/>
      <c r="J98" s="156">
        <f>J138</f>
        <v>0</v>
      </c>
      <c r="K98" s="153"/>
      <c r="L98" s="157"/>
    </row>
    <row r="99" spans="1:65" s="10" customFormat="1" ht="19.899999999999999" hidden="1" customHeight="1">
      <c r="B99" s="152"/>
      <c r="C99" s="153"/>
      <c r="D99" s="154" t="s">
        <v>138</v>
      </c>
      <c r="E99" s="155"/>
      <c r="F99" s="155"/>
      <c r="G99" s="155"/>
      <c r="H99" s="155"/>
      <c r="I99" s="155"/>
      <c r="J99" s="156">
        <f>J149</f>
        <v>0</v>
      </c>
      <c r="K99" s="153"/>
      <c r="L99" s="157"/>
    </row>
    <row r="100" spans="1:65" s="9" customFormat="1" ht="24.95" hidden="1" customHeight="1">
      <c r="B100" s="146"/>
      <c r="C100" s="147"/>
      <c r="D100" s="148" t="s">
        <v>139</v>
      </c>
      <c r="E100" s="149"/>
      <c r="F100" s="149"/>
      <c r="G100" s="149"/>
      <c r="H100" s="149"/>
      <c r="I100" s="149"/>
      <c r="J100" s="150">
        <f>J159</f>
        <v>0</v>
      </c>
      <c r="K100" s="147"/>
      <c r="L100" s="151"/>
    </row>
    <row r="101" spans="1:65" s="10" customFormat="1" ht="19.899999999999999" hidden="1" customHeight="1">
      <c r="B101" s="152"/>
      <c r="C101" s="153"/>
      <c r="D101" s="154" t="s">
        <v>684</v>
      </c>
      <c r="E101" s="155"/>
      <c r="F101" s="155"/>
      <c r="G101" s="155"/>
      <c r="H101" s="155"/>
      <c r="I101" s="155"/>
      <c r="J101" s="156">
        <f>J160</f>
        <v>0</v>
      </c>
      <c r="K101" s="153"/>
      <c r="L101" s="157"/>
    </row>
    <row r="102" spans="1:65" s="10" customFormat="1" ht="19.899999999999999" hidden="1" customHeight="1">
      <c r="B102" s="152"/>
      <c r="C102" s="153"/>
      <c r="D102" s="154" t="s">
        <v>141</v>
      </c>
      <c r="E102" s="155"/>
      <c r="F102" s="155"/>
      <c r="G102" s="155"/>
      <c r="H102" s="155"/>
      <c r="I102" s="155"/>
      <c r="J102" s="156">
        <f>J162</f>
        <v>0</v>
      </c>
      <c r="K102" s="153"/>
      <c r="L102" s="157"/>
    </row>
    <row r="103" spans="1:65" s="10" customFormat="1" ht="19.899999999999999" hidden="1" customHeight="1">
      <c r="B103" s="152"/>
      <c r="C103" s="153"/>
      <c r="D103" s="154" t="s">
        <v>685</v>
      </c>
      <c r="E103" s="155"/>
      <c r="F103" s="155"/>
      <c r="G103" s="155"/>
      <c r="H103" s="155"/>
      <c r="I103" s="155"/>
      <c r="J103" s="156">
        <f>J166</f>
        <v>0</v>
      </c>
      <c r="K103" s="153"/>
      <c r="L103" s="157"/>
    </row>
    <row r="104" spans="1:65" s="10" customFormat="1" ht="19.899999999999999" hidden="1" customHeight="1">
      <c r="B104" s="152"/>
      <c r="C104" s="153"/>
      <c r="D104" s="154" t="s">
        <v>143</v>
      </c>
      <c r="E104" s="155"/>
      <c r="F104" s="155"/>
      <c r="G104" s="155"/>
      <c r="H104" s="155"/>
      <c r="I104" s="155"/>
      <c r="J104" s="156">
        <f>J168</f>
        <v>0</v>
      </c>
      <c r="K104" s="153"/>
      <c r="L104" s="157"/>
    </row>
    <row r="105" spans="1:65" s="10" customFormat="1" ht="19.899999999999999" hidden="1" customHeight="1">
      <c r="B105" s="152"/>
      <c r="C105" s="153"/>
      <c r="D105" s="154" t="s">
        <v>389</v>
      </c>
      <c r="E105" s="155"/>
      <c r="F105" s="155"/>
      <c r="G105" s="155"/>
      <c r="H105" s="155"/>
      <c r="I105" s="155"/>
      <c r="J105" s="156">
        <f>J171</f>
        <v>0</v>
      </c>
      <c r="K105" s="153"/>
      <c r="L105" s="157"/>
    </row>
    <row r="106" spans="1:65" s="10" customFormat="1" ht="19.899999999999999" hidden="1" customHeight="1">
      <c r="B106" s="152"/>
      <c r="C106" s="153"/>
      <c r="D106" s="154" t="s">
        <v>391</v>
      </c>
      <c r="E106" s="155"/>
      <c r="F106" s="155"/>
      <c r="G106" s="155"/>
      <c r="H106" s="155"/>
      <c r="I106" s="155"/>
      <c r="J106" s="156">
        <f>J173</f>
        <v>0</v>
      </c>
      <c r="K106" s="153"/>
      <c r="L106" s="157"/>
    </row>
    <row r="107" spans="1:65" s="2" customFormat="1" ht="21.75" hidden="1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65" s="2" customFormat="1" ht="6.95" hidden="1" customHeight="1">
      <c r="A108" s="31"/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65" s="2" customFormat="1" ht="29.25" hidden="1" customHeight="1">
      <c r="A109" s="31"/>
      <c r="B109" s="32"/>
      <c r="C109" s="145" t="s">
        <v>145</v>
      </c>
      <c r="D109" s="33"/>
      <c r="E109" s="33"/>
      <c r="F109" s="33"/>
      <c r="G109" s="33"/>
      <c r="H109" s="33"/>
      <c r="I109" s="33"/>
      <c r="J109" s="158">
        <f>ROUND(J110 + J111 + J112 + J113 + J114 + J115,2)</f>
        <v>0</v>
      </c>
      <c r="K109" s="33"/>
      <c r="L109" s="48"/>
      <c r="N109" s="159" t="s">
        <v>40</v>
      </c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65" s="2" customFormat="1" ht="18" hidden="1" customHeight="1">
      <c r="A110" s="31"/>
      <c r="B110" s="32"/>
      <c r="C110" s="33"/>
      <c r="D110" s="270" t="s">
        <v>146</v>
      </c>
      <c r="E110" s="271"/>
      <c r="F110" s="271"/>
      <c r="G110" s="33"/>
      <c r="H110" s="33"/>
      <c r="I110" s="33"/>
      <c r="J110" s="161">
        <v>0</v>
      </c>
      <c r="K110" s="33"/>
      <c r="L110" s="162"/>
      <c r="M110" s="163"/>
      <c r="N110" s="164" t="s">
        <v>41</v>
      </c>
      <c r="O110" s="163"/>
      <c r="P110" s="163"/>
      <c r="Q110" s="163"/>
      <c r="R110" s="163"/>
      <c r="S110" s="165"/>
      <c r="T110" s="165"/>
      <c r="U110" s="165"/>
      <c r="V110" s="165"/>
      <c r="W110" s="165"/>
      <c r="X110" s="165"/>
      <c r="Y110" s="165"/>
      <c r="Z110" s="165"/>
      <c r="AA110" s="165"/>
      <c r="AB110" s="165"/>
      <c r="AC110" s="165"/>
      <c r="AD110" s="165"/>
      <c r="AE110" s="165"/>
      <c r="AF110" s="163"/>
      <c r="AG110" s="163"/>
      <c r="AH110" s="163"/>
      <c r="AI110" s="163"/>
      <c r="AJ110" s="163"/>
      <c r="AK110" s="163"/>
      <c r="AL110" s="163"/>
      <c r="AM110" s="163"/>
      <c r="AN110" s="163"/>
      <c r="AO110" s="163"/>
      <c r="AP110" s="163"/>
      <c r="AQ110" s="163"/>
      <c r="AR110" s="163"/>
      <c r="AS110" s="163"/>
      <c r="AT110" s="163"/>
      <c r="AU110" s="163"/>
      <c r="AV110" s="163"/>
      <c r="AW110" s="163"/>
      <c r="AX110" s="163"/>
      <c r="AY110" s="166" t="s">
        <v>124</v>
      </c>
      <c r="AZ110" s="163"/>
      <c r="BA110" s="163"/>
      <c r="BB110" s="163"/>
      <c r="BC110" s="163"/>
      <c r="BD110" s="163"/>
      <c r="BE110" s="167">
        <f t="shared" ref="BE110:BE115" si="0">IF(N110="základní",J110,0)</f>
        <v>0</v>
      </c>
      <c r="BF110" s="167">
        <f t="shared" ref="BF110:BF115" si="1">IF(N110="snížená",J110,0)</f>
        <v>0</v>
      </c>
      <c r="BG110" s="167">
        <f t="shared" ref="BG110:BG115" si="2">IF(N110="zákl. přenesená",J110,0)</f>
        <v>0</v>
      </c>
      <c r="BH110" s="167">
        <f t="shared" ref="BH110:BH115" si="3">IF(N110="sníž. přenesená",J110,0)</f>
        <v>0</v>
      </c>
      <c r="BI110" s="167">
        <f t="shared" ref="BI110:BI115" si="4">IF(N110="nulová",J110,0)</f>
        <v>0</v>
      </c>
      <c r="BJ110" s="166" t="s">
        <v>84</v>
      </c>
      <c r="BK110" s="163"/>
      <c r="BL110" s="163"/>
      <c r="BM110" s="163"/>
    </row>
    <row r="111" spans="1:65" s="2" customFormat="1" ht="18" hidden="1" customHeight="1">
      <c r="A111" s="31"/>
      <c r="B111" s="32"/>
      <c r="C111" s="33"/>
      <c r="D111" s="270" t="s">
        <v>147</v>
      </c>
      <c r="E111" s="271"/>
      <c r="F111" s="271"/>
      <c r="G111" s="33"/>
      <c r="H111" s="33"/>
      <c r="I111" s="33"/>
      <c r="J111" s="161">
        <v>0</v>
      </c>
      <c r="K111" s="33"/>
      <c r="L111" s="162"/>
      <c r="M111" s="163"/>
      <c r="N111" s="164" t="s">
        <v>41</v>
      </c>
      <c r="O111" s="163"/>
      <c r="P111" s="163"/>
      <c r="Q111" s="163"/>
      <c r="R111" s="163"/>
      <c r="S111" s="165"/>
      <c r="T111" s="165"/>
      <c r="U111" s="165"/>
      <c r="V111" s="165"/>
      <c r="W111" s="165"/>
      <c r="X111" s="165"/>
      <c r="Y111" s="165"/>
      <c r="Z111" s="165"/>
      <c r="AA111" s="165"/>
      <c r="AB111" s="165"/>
      <c r="AC111" s="165"/>
      <c r="AD111" s="165"/>
      <c r="AE111" s="165"/>
      <c r="AF111" s="163"/>
      <c r="AG111" s="163"/>
      <c r="AH111" s="163"/>
      <c r="AI111" s="163"/>
      <c r="AJ111" s="163"/>
      <c r="AK111" s="163"/>
      <c r="AL111" s="163"/>
      <c r="AM111" s="163"/>
      <c r="AN111" s="163"/>
      <c r="AO111" s="163"/>
      <c r="AP111" s="163"/>
      <c r="AQ111" s="163"/>
      <c r="AR111" s="163"/>
      <c r="AS111" s="163"/>
      <c r="AT111" s="163"/>
      <c r="AU111" s="163"/>
      <c r="AV111" s="163"/>
      <c r="AW111" s="163"/>
      <c r="AX111" s="163"/>
      <c r="AY111" s="166" t="s">
        <v>124</v>
      </c>
      <c r="AZ111" s="163"/>
      <c r="BA111" s="163"/>
      <c r="BB111" s="163"/>
      <c r="BC111" s="163"/>
      <c r="BD111" s="163"/>
      <c r="BE111" s="167">
        <f t="shared" si="0"/>
        <v>0</v>
      </c>
      <c r="BF111" s="167">
        <f t="shared" si="1"/>
        <v>0</v>
      </c>
      <c r="BG111" s="167">
        <f t="shared" si="2"/>
        <v>0</v>
      </c>
      <c r="BH111" s="167">
        <f t="shared" si="3"/>
        <v>0</v>
      </c>
      <c r="BI111" s="167">
        <f t="shared" si="4"/>
        <v>0</v>
      </c>
      <c r="BJ111" s="166" t="s">
        <v>84</v>
      </c>
      <c r="BK111" s="163"/>
      <c r="BL111" s="163"/>
      <c r="BM111" s="163"/>
    </row>
    <row r="112" spans="1:65" s="2" customFormat="1" ht="18" hidden="1" customHeight="1">
      <c r="A112" s="31"/>
      <c r="B112" s="32"/>
      <c r="C112" s="33"/>
      <c r="D112" s="270" t="s">
        <v>148</v>
      </c>
      <c r="E112" s="271"/>
      <c r="F112" s="271"/>
      <c r="G112" s="33"/>
      <c r="H112" s="33"/>
      <c r="I112" s="33"/>
      <c r="J112" s="161">
        <v>0</v>
      </c>
      <c r="K112" s="33"/>
      <c r="L112" s="162"/>
      <c r="M112" s="163"/>
      <c r="N112" s="164" t="s">
        <v>41</v>
      </c>
      <c r="O112" s="163"/>
      <c r="P112" s="163"/>
      <c r="Q112" s="163"/>
      <c r="R112" s="163"/>
      <c r="S112" s="165"/>
      <c r="T112" s="165"/>
      <c r="U112" s="165"/>
      <c r="V112" s="165"/>
      <c r="W112" s="165"/>
      <c r="X112" s="165"/>
      <c r="Y112" s="165"/>
      <c r="Z112" s="165"/>
      <c r="AA112" s="165"/>
      <c r="AB112" s="165"/>
      <c r="AC112" s="165"/>
      <c r="AD112" s="165"/>
      <c r="AE112" s="165"/>
      <c r="AF112" s="163"/>
      <c r="AG112" s="163"/>
      <c r="AH112" s="163"/>
      <c r="AI112" s="163"/>
      <c r="AJ112" s="163"/>
      <c r="AK112" s="163"/>
      <c r="AL112" s="163"/>
      <c r="AM112" s="163"/>
      <c r="AN112" s="163"/>
      <c r="AO112" s="163"/>
      <c r="AP112" s="163"/>
      <c r="AQ112" s="163"/>
      <c r="AR112" s="163"/>
      <c r="AS112" s="163"/>
      <c r="AT112" s="163"/>
      <c r="AU112" s="163"/>
      <c r="AV112" s="163"/>
      <c r="AW112" s="163"/>
      <c r="AX112" s="163"/>
      <c r="AY112" s="166" t="s">
        <v>124</v>
      </c>
      <c r="AZ112" s="163"/>
      <c r="BA112" s="163"/>
      <c r="BB112" s="163"/>
      <c r="BC112" s="163"/>
      <c r="BD112" s="163"/>
      <c r="BE112" s="167">
        <f t="shared" si="0"/>
        <v>0</v>
      </c>
      <c r="BF112" s="167">
        <f t="shared" si="1"/>
        <v>0</v>
      </c>
      <c r="BG112" s="167">
        <f t="shared" si="2"/>
        <v>0</v>
      </c>
      <c r="BH112" s="167">
        <f t="shared" si="3"/>
        <v>0</v>
      </c>
      <c r="BI112" s="167">
        <f t="shared" si="4"/>
        <v>0</v>
      </c>
      <c r="BJ112" s="166" t="s">
        <v>84</v>
      </c>
      <c r="BK112" s="163"/>
      <c r="BL112" s="163"/>
      <c r="BM112" s="163"/>
    </row>
    <row r="113" spans="1:65" s="2" customFormat="1" ht="18" hidden="1" customHeight="1">
      <c r="A113" s="31"/>
      <c r="B113" s="32"/>
      <c r="C113" s="33"/>
      <c r="D113" s="270" t="s">
        <v>149</v>
      </c>
      <c r="E113" s="271"/>
      <c r="F113" s="271"/>
      <c r="G113" s="33"/>
      <c r="H113" s="33"/>
      <c r="I113" s="33"/>
      <c r="J113" s="161">
        <v>0</v>
      </c>
      <c r="K113" s="33"/>
      <c r="L113" s="162"/>
      <c r="M113" s="163"/>
      <c r="N113" s="164" t="s">
        <v>41</v>
      </c>
      <c r="O113" s="163"/>
      <c r="P113" s="163"/>
      <c r="Q113" s="163"/>
      <c r="R113" s="163"/>
      <c r="S113" s="165"/>
      <c r="T113" s="165"/>
      <c r="U113" s="165"/>
      <c r="V113" s="165"/>
      <c r="W113" s="165"/>
      <c r="X113" s="165"/>
      <c r="Y113" s="165"/>
      <c r="Z113" s="165"/>
      <c r="AA113" s="165"/>
      <c r="AB113" s="165"/>
      <c r="AC113" s="165"/>
      <c r="AD113" s="165"/>
      <c r="AE113" s="165"/>
      <c r="AF113" s="163"/>
      <c r="AG113" s="163"/>
      <c r="AH113" s="163"/>
      <c r="AI113" s="163"/>
      <c r="AJ113" s="163"/>
      <c r="AK113" s="163"/>
      <c r="AL113" s="163"/>
      <c r="AM113" s="163"/>
      <c r="AN113" s="163"/>
      <c r="AO113" s="163"/>
      <c r="AP113" s="163"/>
      <c r="AQ113" s="163"/>
      <c r="AR113" s="163"/>
      <c r="AS113" s="163"/>
      <c r="AT113" s="163"/>
      <c r="AU113" s="163"/>
      <c r="AV113" s="163"/>
      <c r="AW113" s="163"/>
      <c r="AX113" s="163"/>
      <c r="AY113" s="166" t="s">
        <v>124</v>
      </c>
      <c r="AZ113" s="163"/>
      <c r="BA113" s="163"/>
      <c r="BB113" s="163"/>
      <c r="BC113" s="163"/>
      <c r="BD113" s="163"/>
      <c r="BE113" s="167">
        <f t="shared" si="0"/>
        <v>0</v>
      </c>
      <c r="BF113" s="167">
        <f t="shared" si="1"/>
        <v>0</v>
      </c>
      <c r="BG113" s="167">
        <f t="shared" si="2"/>
        <v>0</v>
      </c>
      <c r="BH113" s="167">
        <f t="shared" si="3"/>
        <v>0</v>
      </c>
      <c r="BI113" s="167">
        <f t="shared" si="4"/>
        <v>0</v>
      </c>
      <c r="BJ113" s="166" t="s">
        <v>84</v>
      </c>
      <c r="BK113" s="163"/>
      <c r="BL113" s="163"/>
      <c r="BM113" s="163"/>
    </row>
    <row r="114" spans="1:65" s="2" customFormat="1" ht="18" hidden="1" customHeight="1">
      <c r="A114" s="31"/>
      <c r="B114" s="32"/>
      <c r="C114" s="33"/>
      <c r="D114" s="270" t="s">
        <v>150</v>
      </c>
      <c r="E114" s="271"/>
      <c r="F114" s="271"/>
      <c r="G114" s="33"/>
      <c r="H114" s="33"/>
      <c r="I114" s="33"/>
      <c r="J114" s="161">
        <v>0</v>
      </c>
      <c r="K114" s="33"/>
      <c r="L114" s="162"/>
      <c r="M114" s="163"/>
      <c r="N114" s="164" t="s">
        <v>41</v>
      </c>
      <c r="O114" s="163"/>
      <c r="P114" s="163"/>
      <c r="Q114" s="163"/>
      <c r="R114" s="163"/>
      <c r="S114" s="165"/>
      <c r="T114" s="165"/>
      <c r="U114" s="165"/>
      <c r="V114" s="165"/>
      <c r="W114" s="165"/>
      <c r="X114" s="165"/>
      <c r="Y114" s="165"/>
      <c r="Z114" s="165"/>
      <c r="AA114" s="165"/>
      <c r="AB114" s="165"/>
      <c r="AC114" s="165"/>
      <c r="AD114" s="165"/>
      <c r="AE114" s="165"/>
      <c r="AF114" s="163"/>
      <c r="AG114" s="163"/>
      <c r="AH114" s="163"/>
      <c r="AI114" s="163"/>
      <c r="AJ114" s="163"/>
      <c r="AK114" s="163"/>
      <c r="AL114" s="163"/>
      <c r="AM114" s="163"/>
      <c r="AN114" s="163"/>
      <c r="AO114" s="163"/>
      <c r="AP114" s="163"/>
      <c r="AQ114" s="163"/>
      <c r="AR114" s="163"/>
      <c r="AS114" s="163"/>
      <c r="AT114" s="163"/>
      <c r="AU114" s="163"/>
      <c r="AV114" s="163"/>
      <c r="AW114" s="163"/>
      <c r="AX114" s="163"/>
      <c r="AY114" s="166" t="s">
        <v>124</v>
      </c>
      <c r="AZ114" s="163"/>
      <c r="BA114" s="163"/>
      <c r="BB114" s="163"/>
      <c r="BC114" s="163"/>
      <c r="BD114" s="163"/>
      <c r="BE114" s="167">
        <f t="shared" si="0"/>
        <v>0</v>
      </c>
      <c r="BF114" s="167">
        <f t="shared" si="1"/>
        <v>0</v>
      </c>
      <c r="BG114" s="167">
        <f t="shared" si="2"/>
        <v>0</v>
      </c>
      <c r="BH114" s="167">
        <f t="shared" si="3"/>
        <v>0</v>
      </c>
      <c r="BI114" s="167">
        <f t="shared" si="4"/>
        <v>0</v>
      </c>
      <c r="BJ114" s="166" t="s">
        <v>84</v>
      </c>
      <c r="BK114" s="163"/>
      <c r="BL114" s="163"/>
      <c r="BM114" s="163"/>
    </row>
    <row r="115" spans="1:65" s="2" customFormat="1" ht="18" hidden="1" customHeight="1">
      <c r="A115" s="31"/>
      <c r="B115" s="32"/>
      <c r="C115" s="33"/>
      <c r="D115" s="160" t="s">
        <v>151</v>
      </c>
      <c r="E115" s="33"/>
      <c r="F115" s="33"/>
      <c r="G115" s="33"/>
      <c r="H115" s="33"/>
      <c r="I115" s="33"/>
      <c r="J115" s="161">
        <f>ROUND(J30*T115,2)</f>
        <v>0</v>
      </c>
      <c r="K115" s="33"/>
      <c r="L115" s="162"/>
      <c r="M115" s="163"/>
      <c r="N115" s="164" t="s">
        <v>41</v>
      </c>
      <c r="O115" s="163"/>
      <c r="P115" s="163"/>
      <c r="Q115" s="163"/>
      <c r="R115" s="163"/>
      <c r="S115" s="165"/>
      <c r="T115" s="165"/>
      <c r="U115" s="165"/>
      <c r="V115" s="165"/>
      <c r="W115" s="165"/>
      <c r="X115" s="165"/>
      <c r="Y115" s="165"/>
      <c r="Z115" s="165"/>
      <c r="AA115" s="165"/>
      <c r="AB115" s="165"/>
      <c r="AC115" s="165"/>
      <c r="AD115" s="165"/>
      <c r="AE115" s="165"/>
      <c r="AF115" s="163"/>
      <c r="AG115" s="163"/>
      <c r="AH115" s="163"/>
      <c r="AI115" s="163"/>
      <c r="AJ115" s="163"/>
      <c r="AK115" s="163"/>
      <c r="AL115" s="163"/>
      <c r="AM115" s="163"/>
      <c r="AN115" s="163"/>
      <c r="AO115" s="163"/>
      <c r="AP115" s="163"/>
      <c r="AQ115" s="163"/>
      <c r="AR115" s="163"/>
      <c r="AS115" s="163"/>
      <c r="AT115" s="163"/>
      <c r="AU115" s="163"/>
      <c r="AV115" s="163"/>
      <c r="AW115" s="163"/>
      <c r="AX115" s="163"/>
      <c r="AY115" s="166" t="s">
        <v>152</v>
      </c>
      <c r="AZ115" s="163"/>
      <c r="BA115" s="163"/>
      <c r="BB115" s="163"/>
      <c r="BC115" s="163"/>
      <c r="BD115" s="163"/>
      <c r="BE115" s="167">
        <f t="shared" si="0"/>
        <v>0</v>
      </c>
      <c r="BF115" s="167">
        <f t="shared" si="1"/>
        <v>0</v>
      </c>
      <c r="BG115" s="167">
        <f t="shared" si="2"/>
        <v>0</v>
      </c>
      <c r="BH115" s="167">
        <f t="shared" si="3"/>
        <v>0</v>
      </c>
      <c r="BI115" s="167">
        <f t="shared" si="4"/>
        <v>0</v>
      </c>
      <c r="BJ115" s="166" t="s">
        <v>84</v>
      </c>
      <c r="BK115" s="163"/>
      <c r="BL115" s="163"/>
      <c r="BM115" s="163"/>
    </row>
    <row r="116" spans="1:65" s="2" customFormat="1" hidden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29.25" hidden="1" customHeight="1">
      <c r="A117" s="31"/>
      <c r="B117" s="32"/>
      <c r="C117" s="168" t="s">
        <v>153</v>
      </c>
      <c r="D117" s="143"/>
      <c r="E117" s="143"/>
      <c r="F117" s="143"/>
      <c r="G117" s="143"/>
      <c r="H117" s="143"/>
      <c r="I117" s="143"/>
      <c r="J117" s="169">
        <f>ROUND(J96+J109,2)</f>
        <v>0</v>
      </c>
      <c r="K117" s="14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hidden="1" customHeight="1">
      <c r="A118" s="31"/>
      <c r="B118" s="51"/>
      <c r="C118" s="52"/>
      <c r="D118" s="52"/>
      <c r="E118" s="52"/>
      <c r="F118" s="52"/>
      <c r="G118" s="52"/>
      <c r="H118" s="52"/>
      <c r="I118" s="52"/>
      <c r="J118" s="52"/>
      <c r="K118" s="52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hidden="1"/>
    <row r="120" spans="1:65" hidden="1"/>
    <row r="121" spans="1:65" hidden="1"/>
    <row r="122" spans="1:65" s="2" customFormat="1" ht="6.95" customHeight="1">
      <c r="A122" s="31"/>
      <c r="B122" s="53"/>
      <c r="C122" s="54"/>
      <c r="D122" s="54"/>
      <c r="E122" s="54"/>
      <c r="F122" s="54"/>
      <c r="G122" s="54"/>
      <c r="H122" s="54"/>
      <c r="I122" s="54"/>
      <c r="J122" s="54"/>
      <c r="K122" s="54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2" customFormat="1" ht="24.95" customHeight="1">
      <c r="A123" s="31"/>
      <c r="B123" s="32"/>
      <c r="C123" s="20" t="s">
        <v>154</v>
      </c>
      <c r="D123" s="33"/>
      <c r="E123" s="33"/>
      <c r="F123" s="33"/>
      <c r="G123" s="33"/>
      <c r="H123" s="33"/>
      <c r="I123" s="33"/>
      <c r="J123" s="33"/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5" s="2" customFormat="1" ht="6.95" customHeight="1">
      <c r="A124" s="31"/>
      <c r="B124" s="32"/>
      <c r="C124" s="33"/>
      <c r="D124" s="33"/>
      <c r="E124" s="33"/>
      <c r="F124" s="33"/>
      <c r="G124" s="33"/>
      <c r="H124" s="33"/>
      <c r="I124" s="33"/>
      <c r="J124" s="33"/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5" s="2" customFormat="1" ht="12" customHeight="1">
      <c r="A125" s="31"/>
      <c r="B125" s="32"/>
      <c r="C125" s="26" t="s">
        <v>16</v>
      </c>
      <c r="D125" s="33"/>
      <c r="E125" s="33"/>
      <c r="F125" s="33"/>
      <c r="G125" s="33"/>
      <c r="H125" s="33"/>
      <c r="I125" s="33"/>
      <c r="J125" s="33"/>
      <c r="K125" s="33"/>
      <c r="L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65" s="2" customFormat="1" ht="16.5" customHeight="1">
      <c r="A126" s="31"/>
      <c r="B126" s="32"/>
      <c r="C126" s="33"/>
      <c r="D126" s="33"/>
      <c r="E126" s="272" t="str">
        <f>E7</f>
        <v>Rekonstrukce kina Vesmír</v>
      </c>
      <c r="F126" s="273"/>
      <c r="G126" s="273"/>
      <c r="H126" s="273"/>
      <c r="I126" s="33"/>
      <c r="J126" s="33"/>
      <c r="K126" s="33"/>
      <c r="L126" s="48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65" s="2" customFormat="1" ht="12" customHeight="1">
      <c r="A127" s="31"/>
      <c r="B127" s="32"/>
      <c r="C127" s="26" t="s">
        <v>127</v>
      </c>
      <c r="D127" s="33"/>
      <c r="E127" s="33"/>
      <c r="F127" s="33"/>
      <c r="G127" s="33"/>
      <c r="H127" s="33"/>
      <c r="I127" s="33"/>
      <c r="J127" s="33"/>
      <c r="K127" s="33"/>
      <c r="L127" s="48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65" s="2" customFormat="1" ht="16.5" customHeight="1">
      <c r="A128" s="31"/>
      <c r="B128" s="32"/>
      <c r="C128" s="33"/>
      <c r="D128" s="33"/>
      <c r="E128" s="265" t="str">
        <f>E9</f>
        <v>643-03 - bourací práce 3.np</v>
      </c>
      <c r="F128" s="274"/>
      <c r="G128" s="274"/>
      <c r="H128" s="274"/>
      <c r="I128" s="33"/>
      <c r="J128" s="33"/>
      <c r="K128" s="33"/>
      <c r="L128" s="48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6.95" customHeight="1">
      <c r="A129" s="31"/>
      <c r="B129" s="32"/>
      <c r="C129" s="33"/>
      <c r="D129" s="33"/>
      <c r="E129" s="33"/>
      <c r="F129" s="33"/>
      <c r="G129" s="33"/>
      <c r="H129" s="33"/>
      <c r="I129" s="33"/>
      <c r="J129" s="33"/>
      <c r="K129" s="33"/>
      <c r="L129" s="48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2" customFormat="1" ht="12" customHeight="1">
      <c r="A130" s="31"/>
      <c r="B130" s="32"/>
      <c r="C130" s="26" t="s">
        <v>20</v>
      </c>
      <c r="D130" s="33"/>
      <c r="E130" s="33"/>
      <c r="F130" s="24" t="str">
        <f>F12</f>
        <v xml:space="preserve"> </v>
      </c>
      <c r="G130" s="33"/>
      <c r="H130" s="33"/>
      <c r="I130" s="26" t="s">
        <v>22</v>
      </c>
      <c r="J130" s="63" t="str">
        <f>IF(J12="","",J12)</f>
        <v>23. 7. 2020</v>
      </c>
      <c r="K130" s="33"/>
      <c r="L130" s="48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5" s="2" customFormat="1" ht="6.95" customHeight="1">
      <c r="A131" s="31"/>
      <c r="B131" s="32"/>
      <c r="C131" s="33"/>
      <c r="D131" s="33"/>
      <c r="E131" s="33"/>
      <c r="F131" s="33"/>
      <c r="G131" s="33"/>
      <c r="H131" s="33"/>
      <c r="I131" s="33"/>
      <c r="J131" s="33"/>
      <c r="K131" s="33"/>
      <c r="L131" s="48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65" s="2" customFormat="1" ht="25.7" customHeight="1">
      <c r="A132" s="31"/>
      <c r="B132" s="32"/>
      <c r="C132" s="26" t="s">
        <v>24</v>
      </c>
      <c r="D132" s="33"/>
      <c r="E132" s="33"/>
      <c r="F132" s="24" t="str">
        <f>E15</f>
        <v>Město Trutnov</v>
      </c>
      <c r="G132" s="33"/>
      <c r="H132" s="33"/>
      <c r="I132" s="26" t="s">
        <v>30</v>
      </c>
      <c r="J132" s="29" t="str">
        <f>E21</f>
        <v>ROSA ARCHITEKT s.r.o.</v>
      </c>
      <c r="K132" s="33"/>
      <c r="L132" s="48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3" spans="1:65" s="2" customFormat="1" ht="15.2" customHeight="1">
      <c r="A133" s="31"/>
      <c r="B133" s="32"/>
      <c r="C133" s="26" t="s">
        <v>28</v>
      </c>
      <c r="D133" s="33"/>
      <c r="E133" s="33"/>
      <c r="F133" s="24" t="str">
        <f>IF(E18="","",E18)</f>
        <v>Vyplň údaj</v>
      </c>
      <c r="G133" s="33"/>
      <c r="H133" s="33"/>
      <c r="I133" s="26" t="s">
        <v>33</v>
      </c>
      <c r="J133" s="29" t="str">
        <f>E24</f>
        <v>Martina Škopová</v>
      </c>
      <c r="K133" s="33"/>
      <c r="L133" s="48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  <row r="134" spans="1:65" s="2" customFormat="1" ht="10.35" customHeight="1">
      <c r="A134" s="31"/>
      <c r="B134" s="32"/>
      <c r="C134" s="33"/>
      <c r="D134" s="33"/>
      <c r="E134" s="33"/>
      <c r="F134" s="33"/>
      <c r="G134" s="33"/>
      <c r="H134" s="33"/>
      <c r="I134" s="33"/>
      <c r="J134" s="33"/>
      <c r="K134" s="33"/>
      <c r="L134" s="48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  <row r="135" spans="1:65" s="11" customFormat="1" ht="29.25" customHeight="1">
      <c r="A135" s="170"/>
      <c r="B135" s="171"/>
      <c r="C135" s="172" t="s">
        <v>155</v>
      </c>
      <c r="D135" s="173" t="s">
        <v>61</v>
      </c>
      <c r="E135" s="173" t="s">
        <v>57</v>
      </c>
      <c r="F135" s="173" t="s">
        <v>58</v>
      </c>
      <c r="G135" s="173" t="s">
        <v>156</v>
      </c>
      <c r="H135" s="173" t="s">
        <v>157</v>
      </c>
      <c r="I135" s="173" t="s">
        <v>158</v>
      </c>
      <c r="J135" s="174" t="s">
        <v>133</v>
      </c>
      <c r="K135" s="175" t="s">
        <v>159</v>
      </c>
      <c r="L135" s="176"/>
      <c r="M135" s="72" t="s">
        <v>1</v>
      </c>
      <c r="N135" s="73" t="s">
        <v>40</v>
      </c>
      <c r="O135" s="73" t="s">
        <v>160</v>
      </c>
      <c r="P135" s="73" t="s">
        <v>161</v>
      </c>
      <c r="Q135" s="73" t="s">
        <v>162</v>
      </c>
      <c r="R135" s="73" t="s">
        <v>163</v>
      </c>
      <c r="S135" s="73" t="s">
        <v>164</v>
      </c>
      <c r="T135" s="74" t="s">
        <v>165</v>
      </c>
      <c r="U135" s="170"/>
      <c r="V135" s="170"/>
      <c r="W135" s="170"/>
      <c r="X135" s="170"/>
      <c r="Y135" s="170"/>
      <c r="Z135" s="170"/>
      <c r="AA135" s="170"/>
      <c r="AB135" s="170"/>
      <c r="AC135" s="170"/>
      <c r="AD135" s="170"/>
      <c r="AE135" s="170"/>
    </row>
    <row r="136" spans="1:65" s="2" customFormat="1" ht="22.9" customHeight="1">
      <c r="A136" s="31"/>
      <c r="B136" s="32"/>
      <c r="C136" s="79" t="s">
        <v>166</v>
      </c>
      <c r="D136" s="33"/>
      <c r="E136" s="33"/>
      <c r="F136" s="33"/>
      <c r="G136" s="33"/>
      <c r="H136" s="33"/>
      <c r="I136" s="33"/>
      <c r="J136" s="177">
        <f>BK136</f>
        <v>0</v>
      </c>
      <c r="K136" s="33"/>
      <c r="L136" s="36"/>
      <c r="M136" s="75"/>
      <c r="N136" s="178"/>
      <c r="O136" s="76"/>
      <c r="P136" s="179">
        <f>P137+P159</f>
        <v>0</v>
      </c>
      <c r="Q136" s="76"/>
      <c r="R136" s="179">
        <f>R137+R159</f>
        <v>2.0456149999999996E-2</v>
      </c>
      <c r="S136" s="76"/>
      <c r="T136" s="180">
        <f>T137+T159</f>
        <v>103.33675299999999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4" t="s">
        <v>75</v>
      </c>
      <c r="AU136" s="14" t="s">
        <v>135</v>
      </c>
      <c r="BK136" s="181">
        <f>BK137+BK159</f>
        <v>0</v>
      </c>
    </row>
    <row r="137" spans="1:65" s="12" customFormat="1" ht="25.9" customHeight="1">
      <c r="B137" s="182"/>
      <c r="C137" s="183"/>
      <c r="D137" s="184" t="s">
        <v>75</v>
      </c>
      <c r="E137" s="185" t="s">
        <v>167</v>
      </c>
      <c r="F137" s="185" t="s">
        <v>168</v>
      </c>
      <c r="G137" s="183"/>
      <c r="H137" s="183"/>
      <c r="I137" s="186"/>
      <c r="J137" s="187">
        <f>BK137</f>
        <v>0</v>
      </c>
      <c r="K137" s="183"/>
      <c r="L137" s="188"/>
      <c r="M137" s="189"/>
      <c r="N137" s="190"/>
      <c r="O137" s="190"/>
      <c r="P137" s="191">
        <f>P138+P149</f>
        <v>0</v>
      </c>
      <c r="Q137" s="190"/>
      <c r="R137" s="191">
        <f>R138+R149</f>
        <v>2.0456149999999996E-2</v>
      </c>
      <c r="S137" s="190"/>
      <c r="T137" s="192">
        <f>T138+T149</f>
        <v>95.948683999999986</v>
      </c>
      <c r="AR137" s="193" t="s">
        <v>84</v>
      </c>
      <c r="AT137" s="194" t="s">
        <v>75</v>
      </c>
      <c r="AU137" s="194" t="s">
        <v>76</v>
      </c>
      <c r="AY137" s="193" t="s">
        <v>169</v>
      </c>
      <c r="BK137" s="195">
        <f>BK138+BK149</f>
        <v>0</v>
      </c>
    </row>
    <row r="138" spans="1:65" s="12" customFormat="1" ht="22.9" customHeight="1">
      <c r="B138" s="182"/>
      <c r="C138" s="183"/>
      <c r="D138" s="184" t="s">
        <v>75</v>
      </c>
      <c r="E138" s="196" t="s">
        <v>170</v>
      </c>
      <c r="F138" s="196" t="s">
        <v>171</v>
      </c>
      <c r="G138" s="183"/>
      <c r="H138" s="183"/>
      <c r="I138" s="186"/>
      <c r="J138" s="197">
        <f>BK138</f>
        <v>0</v>
      </c>
      <c r="K138" s="183"/>
      <c r="L138" s="188"/>
      <c r="M138" s="189"/>
      <c r="N138" s="190"/>
      <c r="O138" s="190"/>
      <c r="P138" s="191">
        <f>SUM(P139:P148)</f>
        <v>0</v>
      </c>
      <c r="Q138" s="190"/>
      <c r="R138" s="191">
        <f>SUM(R139:R148)</f>
        <v>2.0456149999999996E-2</v>
      </c>
      <c r="S138" s="190"/>
      <c r="T138" s="192">
        <f>SUM(T139:T148)</f>
        <v>95.948683999999986</v>
      </c>
      <c r="AR138" s="193" t="s">
        <v>84</v>
      </c>
      <c r="AT138" s="194" t="s">
        <v>75</v>
      </c>
      <c r="AU138" s="194" t="s">
        <v>84</v>
      </c>
      <c r="AY138" s="193" t="s">
        <v>169</v>
      </c>
      <c r="BK138" s="195">
        <f>SUM(BK139:BK148)</f>
        <v>0</v>
      </c>
    </row>
    <row r="139" spans="1:65" s="2" customFormat="1" ht="33" customHeight="1">
      <c r="A139" s="31"/>
      <c r="B139" s="32"/>
      <c r="C139" s="198" t="s">
        <v>177</v>
      </c>
      <c r="D139" s="198" t="s">
        <v>173</v>
      </c>
      <c r="E139" s="199" t="s">
        <v>413</v>
      </c>
      <c r="F139" s="200" t="s">
        <v>414</v>
      </c>
      <c r="G139" s="201" t="s">
        <v>176</v>
      </c>
      <c r="H139" s="202">
        <v>157.35499999999999</v>
      </c>
      <c r="I139" s="203"/>
      <c r="J139" s="204">
        <f t="shared" ref="J139:J148" si="5">ROUND(I139*H139,2)</f>
        <v>0</v>
      </c>
      <c r="K139" s="205"/>
      <c r="L139" s="36"/>
      <c r="M139" s="206" t="s">
        <v>1</v>
      </c>
      <c r="N139" s="207" t="s">
        <v>41</v>
      </c>
      <c r="O139" s="68"/>
      <c r="P139" s="208">
        <f t="shared" ref="P139:P148" si="6">O139*H139</f>
        <v>0</v>
      </c>
      <c r="Q139" s="208">
        <v>1.2999999999999999E-4</v>
      </c>
      <c r="R139" s="208">
        <f t="shared" ref="R139:R148" si="7">Q139*H139</f>
        <v>2.0456149999999996E-2</v>
      </c>
      <c r="S139" s="208">
        <v>0</v>
      </c>
      <c r="T139" s="209">
        <f t="shared" ref="T139:T148" si="8"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10" t="s">
        <v>177</v>
      </c>
      <c r="AT139" s="210" t="s">
        <v>173</v>
      </c>
      <c r="AU139" s="210" t="s">
        <v>86</v>
      </c>
      <c r="AY139" s="14" t="s">
        <v>169</v>
      </c>
      <c r="BE139" s="211">
        <f t="shared" ref="BE139:BE148" si="9">IF(N139="základní",J139,0)</f>
        <v>0</v>
      </c>
      <c r="BF139" s="211">
        <f t="shared" ref="BF139:BF148" si="10">IF(N139="snížená",J139,0)</f>
        <v>0</v>
      </c>
      <c r="BG139" s="211">
        <f t="shared" ref="BG139:BG148" si="11">IF(N139="zákl. přenesená",J139,0)</f>
        <v>0</v>
      </c>
      <c r="BH139" s="211">
        <f t="shared" ref="BH139:BH148" si="12">IF(N139="sníž. přenesená",J139,0)</f>
        <v>0</v>
      </c>
      <c r="BI139" s="211">
        <f t="shared" ref="BI139:BI148" si="13">IF(N139="nulová",J139,0)</f>
        <v>0</v>
      </c>
      <c r="BJ139" s="14" t="s">
        <v>84</v>
      </c>
      <c r="BK139" s="211">
        <f t="shared" ref="BK139:BK148" si="14">ROUND(I139*H139,2)</f>
        <v>0</v>
      </c>
      <c r="BL139" s="14" t="s">
        <v>177</v>
      </c>
      <c r="BM139" s="210" t="s">
        <v>686</v>
      </c>
    </row>
    <row r="140" spans="1:65" s="2" customFormat="1" ht="21.75" customHeight="1">
      <c r="A140" s="31"/>
      <c r="B140" s="32"/>
      <c r="C140" s="198" t="s">
        <v>307</v>
      </c>
      <c r="D140" s="198" t="s">
        <v>173</v>
      </c>
      <c r="E140" s="199" t="s">
        <v>423</v>
      </c>
      <c r="F140" s="200" t="s">
        <v>424</v>
      </c>
      <c r="G140" s="201" t="s">
        <v>176</v>
      </c>
      <c r="H140" s="202">
        <v>20.981000000000002</v>
      </c>
      <c r="I140" s="203"/>
      <c r="J140" s="204">
        <f t="shared" si="5"/>
        <v>0</v>
      </c>
      <c r="K140" s="205"/>
      <c r="L140" s="36"/>
      <c r="M140" s="206" t="s">
        <v>1</v>
      </c>
      <c r="N140" s="207" t="s">
        <v>41</v>
      </c>
      <c r="O140" s="68"/>
      <c r="P140" s="208">
        <f t="shared" si="6"/>
        <v>0</v>
      </c>
      <c r="Q140" s="208">
        <v>0</v>
      </c>
      <c r="R140" s="208">
        <f t="shared" si="7"/>
        <v>0</v>
      </c>
      <c r="S140" s="208">
        <v>0.13100000000000001</v>
      </c>
      <c r="T140" s="209">
        <f t="shared" si="8"/>
        <v>2.7485110000000001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10" t="s">
        <v>177</v>
      </c>
      <c r="AT140" s="210" t="s">
        <v>173</v>
      </c>
      <c r="AU140" s="210" t="s">
        <v>86</v>
      </c>
      <c r="AY140" s="14" t="s">
        <v>169</v>
      </c>
      <c r="BE140" s="211">
        <f t="shared" si="9"/>
        <v>0</v>
      </c>
      <c r="BF140" s="211">
        <f t="shared" si="10"/>
        <v>0</v>
      </c>
      <c r="BG140" s="211">
        <f t="shared" si="11"/>
        <v>0</v>
      </c>
      <c r="BH140" s="211">
        <f t="shared" si="12"/>
        <v>0</v>
      </c>
      <c r="BI140" s="211">
        <f t="shared" si="13"/>
        <v>0</v>
      </c>
      <c r="BJ140" s="14" t="s">
        <v>84</v>
      </c>
      <c r="BK140" s="211">
        <f t="shared" si="14"/>
        <v>0</v>
      </c>
      <c r="BL140" s="14" t="s">
        <v>177</v>
      </c>
      <c r="BM140" s="210" t="s">
        <v>687</v>
      </c>
    </row>
    <row r="141" spans="1:65" s="2" customFormat="1" ht="21.75" customHeight="1">
      <c r="A141" s="31"/>
      <c r="B141" s="32"/>
      <c r="C141" s="198" t="s">
        <v>342</v>
      </c>
      <c r="D141" s="198" t="s">
        <v>173</v>
      </c>
      <c r="E141" s="199" t="s">
        <v>426</v>
      </c>
      <c r="F141" s="200" t="s">
        <v>427</v>
      </c>
      <c r="G141" s="201" t="s">
        <v>176</v>
      </c>
      <c r="H141" s="202">
        <v>215.05099999999999</v>
      </c>
      <c r="I141" s="203"/>
      <c r="J141" s="204">
        <f t="shared" si="5"/>
        <v>0</v>
      </c>
      <c r="K141" s="205"/>
      <c r="L141" s="36"/>
      <c r="M141" s="206" t="s">
        <v>1</v>
      </c>
      <c r="N141" s="207" t="s">
        <v>41</v>
      </c>
      <c r="O141" s="68"/>
      <c r="P141" s="208">
        <f t="shared" si="6"/>
        <v>0</v>
      </c>
      <c r="Q141" s="208">
        <v>0</v>
      </c>
      <c r="R141" s="208">
        <f t="shared" si="7"/>
        <v>0</v>
      </c>
      <c r="S141" s="208">
        <v>0.26100000000000001</v>
      </c>
      <c r="T141" s="209">
        <f t="shared" si="8"/>
        <v>56.128310999999997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10" t="s">
        <v>177</v>
      </c>
      <c r="AT141" s="210" t="s">
        <v>173</v>
      </c>
      <c r="AU141" s="210" t="s">
        <v>86</v>
      </c>
      <c r="AY141" s="14" t="s">
        <v>169</v>
      </c>
      <c r="BE141" s="211">
        <f t="shared" si="9"/>
        <v>0</v>
      </c>
      <c r="BF141" s="211">
        <f t="shared" si="10"/>
        <v>0</v>
      </c>
      <c r="BG141" s="211">
        <f t="shared" si="11"/>
        <v>0</v>
      </c>
      <c r="BH141" s="211">
        <f t="shared" si="12"/>
        <v>0</v>
      </c>
      <c r="BI141" s="211">
        <f t="shared" si="13"/>
        <v>0</v>
      </c>
      <c r="BJ141" s="14" t="s">
        <v>84</v>
      </c>
      <c r="BK141" s="211">
        <f t="shared" si="14"/>
        <v>0</v>
      </c>
      <c r="BL141" s="14" t="s">
        <v>177</v>
      </c>
      <c r="BM141" s="210" t="s">
        <v>688</v>
      </c>
    </row>
    <row r="142" spans="1:65" s="2" customFormat="1" ht="21.75" customHeight="1">
      <c r="A142" s="31"/>
      <c r="B142" s="32"/>
      <c r="C142" s="198" t="s">
        <v>253</v>
      </c>
      <c r="D142" s="198" t="s">
        <v>173</v>
      </c>
      <c r="E142" s="199" t="s">
        <v>430</v>
      </c>
      <c r="F142" s="200" t="s">
        <v>431</v>
      </c>
      <c r="G142" s="201" t="s">
        <v>176</v>
      </c>
      <c r="H142" s="202">
        <v>38.201999999999998</v>
      </c>
      <c r="I142" s="203"/>
      <c r="J142" s="204">
        <f t="shared" si="5"/>
        <v>0</v>
      </c>
      <c r="K142" s="205"/>
      <c r="L142" s="36"/>
      <c r="M142" s="206" t="s">
        <v>1</v>
      </c>
      <c r="N142" s="207" t="s">
        <v>41</v>
      </c>
      <c r="O142" s="68"/>
      <c r="P142" s="208">
        <f t="shared" si="6"/>
        <v>0</v>
      </c>
      <c r="Q142" s="208">
        <v>0</v>
      </c>
      <c r="R142" s="208">
        <f t="shared" si="7"/>
        <v>0</v>
      </c>
      <c r="S142" s="208">
        <v>0.26100000000000001</v>
      </c>
      <c r="T142" s="209">
        <f t="shared" si="8"/>
        <v>9.9707220000000003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10" t="s">
        <v>177</v>
      </c>
      <c r="AT142" s="210" t="s">
        <v>173</v>
      </c>
      <c r="AU142" s="210" t="s">
        <v>86</v>
      </c>
      <c r="AY142" s="14" t="s">
        <v>169</v>
      </c>
      <c r="BE142" s="211">
        <f t="shared" si="9"/>
        <v>0</v>
      </c>
      <c r="BF142" s="211">
        <f t="shared" si="10"/>
        <v>0</v>
      </c>
      <c r="BG142" s="211">
        <f t="shared" si="11"/>
        <v>0</v>
      </c>
      <c r="BH142" s="211">
        <f t="shared" si="12"/>
        <v>0</v>
      </c>
      <c r="BI142" s="211">
        <f t="shared" si="13"/>
        <v>0</v>
      </c>
      <c r="BJ142" s="14" t="s">
        <v>84</v>
      </c>
      <c r="BK142" s="211">
        <f t="shared" si="14"/>
        <v>0</v>
      </c>
      <c r="BL142" s="14" t="s">
        <v>177</v>
      </c>
      <c r="BM142" s="210" t="s">
        <v>689</v>
      </c>
    </row>
    <row r="143" spans="1:65" s="2" customFormat="1" ht="21.75" customHeight="1">
      <c r="A143" s="31"/>
      <c r="B143" s="32"/>
      <c r="C143" s="198" t="s">
        <v>237</v>
      </c>
      <c r="D143" s="198" t="s">
        <v>173</v>
      </c>
      <c r="E143" s="199" t="s">
        <v>690</v>
      </c>
      <c r="F143" s="200" t="s">
        <v>691</v>
      </c>
      <c r="G143" s="201" t="s">
        <v>194</v>
      </c>
      <c r="H143" s="202">
        <v>5.28</v>
      </c>
      <c r="I143" s="203"/>
      <c r="J143" s="204">
        <f t="shared" si="5"/>
        <v>0</v>
      </c>
      <c r="K143" s="205"/>
      <c r="L143" s="36"/>
      <c r="M143" s="206" t="s">
        <v>1</v>
      </c>
      <c r="N143" s="207" t="s">
        <v>41</v>
      </c>
      <c r="O143" s="68"/>
      <c r="P143" s="208">
        <f t="shared" si="6"/>
        <v>0</v>
      </c>
      <c r="Q143" s="208">
        <v>0</v>
      </c>
      <c r="R143" s="208">
        <f t="shared" si="7"/>
        <v>0</v>
      </c>
      <c r="S143" s="208">
        <v>1.671</v>
      </c>
      <c r="T143" s="209">
        <f t="shared" si="8"/>
        <v>8.8228800000000014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10" t="s">
        <v>177</v>
      </c>
      <c r="AT143" s="210" t="s">
        <v>173</v>
      </c>
      <c r="AU143" s="210" t="s">
        <v>86</v>
      </c>
      <c r="AY143" s="14" t="s">
        <v>169</v>
      </c>
      <c r="BE143" s="211">
        <f t="shared" si="9"/>
        <v>0</v>
      </c>
      <c r="BF143" s="211">
        <f t="shared" si="10"/>
        <v>0</v>
      </c>
      <c r="BG143" s="211">
        <f t="shared" si="11"/>
        <v>0</v>
      </c>
      <c r="BH143" s="211">
        <f t="shared" si="12"/>
        <v>0</v>
      </c>
      <c r="BI143" s="211">
        <f t="shared" si="13"/>
        <v>0</v>
      </c>
      <c r="BJ143" s="14" t="s">
        <v>84</v>
      </c>
      <c r="BK143" s="211">
        <f t="shared" si="14"/>
        <v>0</v>
      </c>
      <c r="BL143" s="14" t="s">
        <v>177</v>
      </c>
      <c r="BM143" s="210" t="s">
        <v>692</v>
      </c>
    </row>
    <row r="144" spans="1:65" s="2" customFormat="1" ht="21.75" customHeight="1">
      <c r="A144" s="31"/>
      <c r="B144" s="32"/>
      <c r="C144" s="198" t="s">
        <v>277</v>
      </c>
      <c r="D144" s="198" t="s">
        <v>173</v>
      </c>
      <c r="E144" s="199" t="s">
        <v>693</v>
      </c>
      <c r="F144" s="200" t="s">
        <v>694</v>
      </c>
      <c r="G144" s="201" t="s">
        <v>280</v>
      </c>
      <c r="H144" s="202">
        <v>12</v>
      </c>
      <c r="I144" s="203"/>
      <c r="J144" s="204">
        <f t="shared" si="5"/>
        <v>0</v>
      </c>
      <c r="K144" s="205"/>
      <c r="L144" s="36"/>
      <c r="M144" s="206" t="s">
        <v>1</v>
      </c>
      <c r="N144" s="207" t="s">
        <v>41</v>
      </c>
      <c r="O144" s="68"/>
      <c r="P144" s="208">
        <f t="shared" si="6"/>
        <v>0</v>
      </c>
      <c r="Q144" s="208">
        <v>0</v>
      </c>
      <c r="R144" s="208">
        <f t="shared" si="7"/>
        <v>0</v>
      </c>
      <c r="S144" s="208">
        <v>4.8000000000000001E-2</v>
      </c>
      <c r="T144" s="209">
        <f t="shared" si="8"/>
        <v>0.57600000000000007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10" t="s">
        <v>251</v>
      </c>
      <c r="AT144" s="210" t="s">
        <v>173</v>
      </c>
      <c r="AU144" s="210" t="s">
        <v>86</v>
      </c>
      <c r="AY144" s="14" t="s">
        <v>169</v>
      </c>
      <c r="BE144" s="211">
        <f t="shared" si="9"/>
        <v>0</v>
      </c>
      <c r="BF144" s="211">
        <f t="shared" si="10"/>
        <v>0</v>
      </c>
      <c r="BG144" s="211">
        <f t="shared" si="11"/>
        <v>0</v>
      </c>
      <c r="BH144" s="211">
        <f t="shared" si="12"/>
        <v>0</v>
      </c>
      <c r="BI144" s="211">
        <f t="shared" si="13"/>
        <v>0</v>
      </c>
      <c r="BJ144" s="14" t="s">
        <v>84</v>
      </c>
      <c r="BK144" s="211">
        <f t="shared" si="14"/>
        <v>0</v>
      </c>
      <c r="BL144" s="14" t="s">
        <v>251</v>
      </c>
      <c r="BM144" s="210" t="s">
        <v>695</v>
      </c>
    </row>
    <row r="145" spans="1:65" s="2" customFormat="1" ht="21.75" customHeight="1">
      <c r="A145" s="31"/>
      <c r="B145" s="32"/>
      <c r="C145" s="198" t="s">
        <v>259</v>
      </c>
      <c r="D145" s="198" t="s">
        <v>173</v>
      </c>
      <c r="E145" s="199" t="s">
        <v>696</v>
      </c>
      <c r="F145" s="200" t="s">
        <v>697</v>
      </c>
      <c r="G145" s="201" t="s">
        <v>194</v>
      </c>
      <c r="H145" s="202">
        <v>8.75</v>
      </c>
      <c r="I145" s="203"/>
      <c r="J145" s="204">
        <f t="shared" si="5"/>
        <v>0</v>
      </c>
      <c r="K145" s="205"/>
      <c r="L145" s="36"/>
      <c r="M145" s="206" t="s">
        <v>1</v>
      </c>
      <c r="N145" s="207" t="s">
        <v>41</v>
      </c>
      <c r="O145" s="68"/>
      <c r="P145" s="208">
        <f t="shared" si="6"/>
        <v>0</v>
      </c>
      <c r="Q145" s="208">
        <v>0</v>
      </c>
      <c r="R145" s="208">
        <f t="shared" si="7"/>
        <v>0</v>
      </c>
      <c r="S145" s="208">
        <v>1.4</v>
      </c>
      <c r="T145" s="209">
        <f t="shared" si="8"/>
        <v>12.25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10" t="s">
        <v>177</v>
      </c>
      <c r="AT145" s="210" t="s">
        <v>173</v>
      </c>
      <c r="AU145" s="210" t="s">
        <v>86</v>
      </c>
      <c r="AY145" s="14" t="s">
        <v>169</v>
      </c>
      <c r="BE145" s="211">
        <f t="shared" si="9"/>
        <v>0</v>
      </c>
      <c r="BF145" s="211">
        <f t="shared" si="10"/>
        <v>0</v>
      </c>
      <c r="BG145" s="211">
        <f t="shared" si="11"/>
        <v>0</v>
      </c>
      <c r="BH145" s="211">
        <f t="shared" si="12"/>
        <v>0</v>
      </c>
      <c r="BI145" s="211">
        <f t="shared" si="13"/>
        <v>0</v>
      </c>
      <c r="BJ145" s="14" t="s">
        <v>84</v>
      </c>
      <c r="BK145" s="211">
        <f t="shared" si="14"/>
        <v>0</v>
      </c>
      <c r="BL145" s="14" t="s">
        <v>177</v>
      </c>
      <c r="BM145" s="210" t="s">
        <v>698</v>
      </c>
    </row>
    <row r="146" spans="1:65" s="2" customFormat="1" ht="21.75" customHeight="1">
      <c r="A146" s="31"/>
      <c r="B146" s="32"/>
      <c r="C146" s="198" t="s">
        <v>222</v>
      </c>
      <c r="D146" s="198" t="s">
        <v>173</v>
      </c>
      <c r="E146" s="199" t="s">
        <v>699</v>
      </c>
      <c r="F146" s="200" t="s">
        <v>700</v>
      </c>
      <c r="G146" s="201" t="s">
        <v>176</v>
      </c>
      <c r="H146" s="202">
        <v>11.52</v>
      </c>
      <c r="I146" s="203"/>
      <c r="J146" s="204">
        <f t="shared" si="5"/>
        <v>0</v>
      </c>
      <c r="K146" s="205"/>
      <c r="L146" s="36"/>
      <c r="M146" s="206" t="s">
        <v>1</v>
      </c>
      <c r="N146" s="207" t="s">
        <v>41</v>
      </c>
      <c r="O146" s="68"/>
      <c r="P146" s="208">
        <f t="shared" si="6"/>
        <v>0</v>
      </c>
      <c r="Q146" s="208">
        <v>0</v>
      </c>
      <c r="R146" s="208">
        <f t="shared" si="7"/>
        <v>0</v>
      </c>
      <c r="S146" s="208">
        <v>3.7999999999999999E-2</v>
      </c>
      <c r="T146" s="209">
        <f t="shared" si="8"/>
        <v>0.43775999999999998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10" t="s">
        <v>177</v>
      </c>
      <c r="AT146" s="210" t="s">
        <v>173</v>
      </c>
      <c r="AU146" s="210" t="s">
        <v>86</v>
      </c>
      <c r="AY146" s="14" t="s">
        <v>169</v>
      </c>
      <c r="BE146" s="211">
        <f t="shared" si="9"/>
        <v>0</v>
      </c>
      <c r="BF146" s="211">
        <f t="shared" si="10"/>
        <v>0</v>
      </c>
      <c r="BG146" s="211">
        <f t="shared" si="11"/>
        <v>0</v>
      </c>
      <c r="BH146" s="211">
        <f t="shared" si="12"/>
        <v>0</v>
      </c>
      <c r="BI146" s="211">
        <f t="shared" si="13"/>
        <v>0</v>
      </c>
      <c r="BJ146" s="14" t="s">
        <v>84</v>
      </c>
      <c r="BK146" s="211">
        <f t="shared" si="14"/>
        <v>0</v>
      </c>
      <c r="BL146" s="14" t="s">
        <v>177</v>
      </c>
      <c r="BM146" s="210" t="s">
        <v>701</v>
      </c>
    </row>
    <row r="147" spans="1:65" s="2" customFormat="1" ht="21.75" customHeight="1">
      <c r="A147" s="31"/>
      <c r="B147" s="32"/>
      <c r="C147" s="198" t="s">
        <v>282</v>
      </c>
      <c r="D147" s="198" t="s">
        <v>173</v>
      </c>
      <c r="E147" s="199" t="s">
        <v>367</v>
      </c>
      <c r="F147" s="200" t="s">
        <v>368</v>
      </c>
      <c r="G147" s="201" t="s">
        <v>176</v>
      </c>
      <c r="H147" s="202">
        <v>15</v>
      </c>
      <c r="I147" s="203"/>
      <c r="J147" s="204">
        <f t="shared" si="5"/>
        <v>0</v>
      </c>
      <c r="K147" s="205"/>
      <c r="L147" s="36"/>
      <c r="M147" s="206" t="s">
        <v>1</v>
      </c>
      <c r="N147" s="207" t="s">
        <v>41</v>
      </c>
      <c r="O147" s="68"/>
      <c r="P147" s="208">
        <f t="shared" si="6"/>
        <v>0</v>
      </c>
      <c r="Q147" s="208">
        <v>0</v>
      </c>
      <c r="R147" s="208">
        <f t="shared" si="7"/>
        <v>0</v>
      </c>
      <c r="S147" s="208">
        <v>7.5999999999999998E-2</v>
      </c>
      <c r="T147" s="209">
        <f t="shared" si="8"/>
        <v>1.1399999999999999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10" t="s">
        <v>177</v>
      </c>
      <c r="AT147" s="210" t="s">
        <v>173</v>
      </c>
      <c r="AU147" s="210" t="s">
        <v>86</v>
      </c>
      <c r="AY147" s="14" t="s">
        <v>169</v>
      </c>
      <c r="BE147" s="211">
        <f t="shared" si="9"/>
        <v>0</v>
      </c>
      <c r="BF147" s="211">
        <f t="shared" si="10"/>
        <v>0</v>
      </c>
      <c r="BG147" s="211">
        <f t="shared" si="11"/>
        <v>0</v>
      </c>
      <c r="BH147" s="211">
        <f t="shared" si="12"/>
        <v>0</v>
      </c>
      <c r="BI147" s="211">
        <f t="shared" si="13"/>
        <v>0</v>
      </c>
      <c r="BJ147" s="14" t="s">
        <v>84</v>
      </c>
      <c r="BK147" s="211">
        <f t="shared" si="14"/>
        <v>0</v>
      </c>
      <c r="BL147" s="14" t="s">
        <v>177</v>
      </c>
      <c r="BM147" s="210" t="s">
        <v>702</v>
      </c>
    </row>
    <row r="148" spans="1:65" s="2" customFormat="1" ht="33" customHeight="1">
      <c r="A148" s="31"/>
      <c r="B148" s="32"/>
      <c r="C148" s="198" t="s">
        <v>289</v>
      </c>
      <c r="D148" s="198" t="s">
        <v>173</v>
      </c>
      <c r="E148" s="199" t="s">
        <v>635</v>
      </c>
      <c r="F148" s="200" t="s">
        <v>636</v>
      </c>
      <c r="G148" s="201" t="s">
        <v>176</v>
      </c>
      <c r="H148" s="202">
        <v>77.489999999999995</v>
      </c>
      <c r="I148" s="203"/>
      <c r="J148" s="204">
        <f t="shared" si="5"/>
        <v>0</v>
      </c>
      <c r="K148" s="205"/>
      <c r="L148" s="36"/>
      <c r="M148" s="206" t="s">
        <v>1</v>
      </c>
      <c r="N148" s="207" t="s">
        <v>41</v>
      </c>
      <c r="O148" s="68"/>
      <c r="P148" s="208">
        <f t="shared" si="6"/>
        <v>0</v>
      </c>
      <c r="Q148" s="208">
        <v>0</v>
      </c>
      <c r="R148" s="208">
        <f t="shared" si="7"/>
        <v>0</v>
      </c>
      <c r="S148" s="208">
        <v>0.05</v>
      </c>
      <c r="T148" s="209">
        <f t="shared" si="8"/>
        <v>3.8744999999999998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10" t="s">
        <v>177</v>
      </c>
      <c r="AT148" s="210" t="s">
        <v>173</v>
      </c>
      <c r="AU148" s="210" t="s">
        <v>86</v>
      </c>
      <c r="AY148" s="14" t="s">
        <v>169</v>
      </c>
      <c r="BE148" s="211">
        <f t="shared" si="9"/>
        <v>0</v>
      </c>
      <c r="BF148" s="211">
        <f t="shared" si="10"/>
        <v>0</v>
      </c>
      <c r="BG148" s="211">
        <f t="shared" si="11"/>
        <v>0</v>
      </c>
      <c r="BH148" s="211">
        <f t="shared" si="12"/>
        <v>0</v>
      </c>
      <c r="BI148" s="211">
        <f t="shared" si="13"/>
        <v>0</v>
      </c>
      <c r="BJ148" s="14" t="s">
        <v>84</v>
      </c>
      <c r="BK148" s="211">
        <f t="shared" si="14"/>
        <v>0</v>
      </c>
      <c r="BL148" s="14" t="s">
        <v>177</v>
      </c>
      <c r="BM148" s="210" t="s">
        <v>703</v>
      </c>
    </row>
    <row r="149" spans="1:65" s="12" customFormat="1" ht="22.9" customHeight="1">
      <c r="B149" s="182"/>
      <c r="C149" s="183"/>
      <c r="D149" s="184" t="s">
        <v>75</v>
      </c>
      <c r="E149" s="196" t="s">
        <v>215</v>
      </c>
      <c r="F149" s="196" t="s">
        <v>216</v>
      </c>
      <c r="G149" s="183"/>
      <c r="H149" s="183"/>
      <c r="I149" s="186"/>
      <c r="J149" s="197">
        <f>BK149</f>
        <v>0</v>
      </c>
      <c r="K149" s="183"/>
      <c r="L149" s="188"/>
      <c r="M149" s="189"/>
      <c r="N149" s="190"/>
      <c r="O149" s="190"/>
      <c r="P149" s="191">
        <f>SUM(P150:P158)</f>
        <v>0</v>
      </c>
      <c r="Q149" s="190"/>
      <c r="R149" s="191">
        <f>SUM(R150:R158)</f>
        <v>0</v>
      </c>
      <c r="S149" s="190"/>
      <c r="T149" s="192">
        <f>SUM(T150:T158)</f>
        <v>0</v>
      </c>
      <c r="AR149" s="193" t="s">
        <v>84</v>
      </c>
      <c r="AT149" s="194" t="s">
        <v>75</v>
      </c>
      <c r="AU149" s="194" t="s">
        <v>84</v>
      </c>
      <c r="AY149" s="193" t="s">
        <v>169</v>
      </c>
      <c r="BK149" s="195">
        <f>SUM(BK150:BK158)</f>
        <v>0</v>
      </c>
    </row>
    <row r="150" spans="1:65" s="2" customFormat="1" ht="33" customHeight="1">
      <c r="A150" s="31"/>
      <c r="B150" s="32"/>
      <c r="C150" s="198" t="s">
        <v>230</v>
      </c>
      <c r="D150" s="198" t="s">
        <v>173</v>
      </c>
      <c r="E150" s="199" t="s">
        <v>218</v>
      </c>
      <c r="F150" s="200" t="s">
        <v>219</v>
      </c>
      <c r="G150" s="201" t="s">
        <v>220</v>
      </c>
      <c r="H150" s="202">
        <v>103.337</v>
      </c>
      <c r="I150" s="203"/>
      <c r="J150" s="204">
        <f t="shared" ref="J150:J158" si="15">ROUND(I150*H150,2)</f>
        <v>0</v>
      </c>
      <c r="K150" s="205"/>
      <c r="L150" s="36"/>
      <c r="M150" s="206" t="s">
        <v>1</v>
      </c>
      <c r="N150" s="207" t="s">
        <v>41</v>
      </c>
      <c r="O150" s="68"/>
      <c r="P150" s="208">
        <f t="shared" ref="P150:P158" si="16">O150*H150</f>
        <v>0</v>
      </c>
      <c r="Q150" s="208">
        <v>0</v>
      </c>
      <c r="R150" s="208">
        <f t="shared" ref="R150:R158" si="17">Q150*H150</f>
        <v>0</v>
      </c>
      <c r="S150" s="208">
        <v>0</v>
      </c>
      <c r="T150" s="209">
        <f t="shared" ref="T150:T158" si="18"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10" t="s">
        <v>177</v>
      </c>
      <c r="AT150" s="210" t="s">
        <v>173</v>
      </c>
      <c r="AU150" s="210" t="s">
        <v>86</v>
      </c>
      <c r="AY150" s="14" t="s">
        <v>169</v>
      </c>
      <c r="BE150" s="211">
        <f t="shared" ref="BE150:BE158" si="19">IF(N150="základní",J150,0)</f>
        <v>0</v>
      </c>
      <c r="BF150" s="211">
        <f t="shared" ref="BF150:BF158" si="20">IF(N150="snížená",J150,0)</f>
        <v>0</v>
      </c>
      <c r="BG150" s="211">
        <f t="shared" ref="BG150:BG158" si="21">IF(N150="zákl. přenesená",J150,0)</f>
        <v>0</v>
      </c>
      <c r="BH150" s="211">
        <f t="shared" ref="BH150:BH158" si="22">IF(N150="sníž. přenesená",J150,0)</f>
        <v>0</v>
      </c>
      <c r="BI150" s="211">
        <f t="shared" ref="BI150:BI158" si="23">IF(N150="nulová",J150,0)</f>
        <v>0</v>
      </c>
      <c r="BJ150" s="14" t="s">
        <v>84</v>
      </c>
      <c r="BK150" s="211">
        <f t="shared" ref="BK150:BK158" si="24">ROUND(I150*H150,2)</f>
        <v>0</v>
      </c>
      <c r="BL150" s="14" t="s">
        <v>177</v>
      </c>
      <c r="BM150" s="210" t="s">
        <v>704</v>
      </c>
    </row>
    <row r="151" spans="1:65" s="2" customFormat="1" ht="16.5" customHeight="1">
      <c r="A151" s="31"/>
      <c r="B151" s="32"/>
      <c r="C151" s="198" t="s">
        <v>170</v>
      </c>
      <c r="D151" s="198" t="s">
        <v>173</v>
      </c>
      <c r="E151" s="199" t="s">
        <v>639</v>
      </c>
      <c r="F151" s="200" t="s">
        <v>640</v>
      </c>
      <c r="G151" s="201" t="s">
        <v>275</v>
      </c>
      <c r="H151" s="202">
        <v>20</v>
      </c>
      <c r="I151" s="203"/>
      <c r="J151" s="204">
        <f t="shared" si="15"/>
        <v>0</v>
      </c>
      <c r="K151" s="205"/>
      <c r="L151" s="36"/>
      <c r="M151" s="206" t="s">
        <v>1</v>
      </c>
      <c r="N151" s="207" t="s">
        <v>41</v>
      </c>
      <c r="O151" s="68"/>
      <c r="P151" s="208">
        <f t="shared" si="16"/>
        <v>0</v>
      </c>
      <c r="Q151" s="208">
        <v>0</v>
      </c>
      <c r="R151" s="208">
        <f t="shared" si="17"/>
        <v>0</v>
      </c>
      <c r="S151" s="208">
        <v>0</v>
      </c>
      <c r="T151" s="209">
        <f t="shared" si="18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10" t="s">
        <v>177</v>
      </c>
      <c r="AT151" s="210" t="s">
        <v>173</v>
      </c>
      <c r="AU151" s="210" t="s">
        <v>86</v>
      </c>
      <c r="AY151" s="14" t="s">
        <v>169</v>
      </c>
      <c r="BE151" s="211">
        <f t="shared" si="19"/>
        <v>0</v>
      </c>
      <c r="BF151" s="211">
        <f t="shared" si="20"/>
        <v>0</v>
      </c>
      <c r="BG151" s="211">
        <f t="shared" si="21"/>
        <v>0</v>
      </c>
      <c r="BH151" s="211">
        <f t="shared" si="22"/>
        <v>0</v>
      </c>
      <c r="BI151" s="211">
        <f t="shared" si="23"/>
        <v>0</v>
      </c>
      <c r="BJ151" s="14" t="s">
        <v>84</v>
      </c>
      <c r="BK151" s="211">
        <f t="shared" si="24"/>
        <v>0</v>
      </c>
      <c r="BL151" s="14" t="s">
        <v>177</v>
      </c>
      <c r="BM151" s="210" t="s">
        <v>705</v>
      </c>
    </row>
    <row r="152" spans="1:65" s="2" customFormat="1" ht="21.75" customHeight="1">
      <c r="A152" s="31"/>
      <c r="B152" s="32"/>
      <c r="C152" s="198" t="s">
        <v>379</v>
      </c>
      <c r="D152" s="198" t="s">
        <v>173</v>
      </c>
      <c r="E152" s="199" t="s">
        <v>642</v>
      </c>
      <c r="F152" s="200" t="s">
        <v>643</v>
      </c>
      <c r="G152" s="201" t="s">
        <v>275</v>
      </c>
      <c r="H152" s="202">
        <v>900</v>
      </c>
      <c r="I152" s="203"/>
      <c r="J152" s="204">
        <f t="shared" si="15"/>
        <v>0</v>
      </c>
      <c r="K152" s="205"/>
      <c r="L152" s="36"/>
      <c r="M152" s="206" t="s">
        <v>1</v>
      </c>
      <c r="N152" s="207" t="s">
        <v>41</v>
      </c>
      <c r="O152" s="68"/>
      <c r="P152" s="208">
        <f t="shared" si="16"/>
        <v>0</v>
      </c>
      <c r="Q152" s="208">
        <v>0</v>
      </c>
      <c r="R152" s="208">
        <f t="shared" si="17"/>
        <v>0</v>
      </c>
      <c r="S152" s="208">
        <v>0</v>
      </c>
      <c r="T152" s="209">
        <f t="shared" si="18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10" t="s">
        <v>177</v>
      </c>
      <c r="AT152" s="210" t="s">
        <v>173</v>
      </c>
      <c r="AU152" s="210" t="s">
        <v>86</v>
      </c>
      <c r="AY152" s="14" t="s">
        <v>169</v>
      </c>
      <c r="BE152" s="211">
        <f t="shared" si="19"/>
        <v>0</v>
      </c>
      <c r="BF152" s="211">
        <f t="shared" si="20"/>
        <v>0</v>
      </c>
      <c r="BG152" s="211">
        <f t="shared" si="21"/>
        <v>0</v>
      </c>
      <c r="BH152" s="211">
        <f t="shared" si="22"/>
        <v>0</v>
      </c>
      <c r="BI152" s="211">
        <f t="shared" si="23"/>
        <v>0</v>
      </c>
      <c r="BJ152" s="14" t="s">
        <v>84</v>
      </c>
      <c r="BK152" s="211">
        <f t="shared" si="24"/>
        <v>0</v>
      </c>
      <c r="BL152" s="14" t="s">
        <v>177</v>
      </c>
      <c r="BM152" s="210" t="s">
        <v>706</v>
      </c>
    </row>
    <row r="153" spans="1:65" s="2" customFormat="1" ht="21.75" customHeight="1">
      <c r="A153" s="31"/>
      <c r="B153" s="32"/>
      <c r="C153" s="198" t="s">
        <v>313</v>
      </c>
      <c r="D153" s="198" t="s">
        <v>173</v>
      </c>
      <c r="E153" s="199" t="s">
        <v>223</v>
      </c>
      <c r="F153" s="200" t="s">
        <v>224</v>
      </c>
      <c r="G153" s="201" t="s">
        <v>220</v>
      </c>
      <c r="H153" s="202">
        <v>103.337</v>
      </c>
      <c r="I153" s="203"/>
      <c r="J153" s="204">
        <f t="shared" si="15"/>
        <v>0</v>
      </c>
      <c r="K153" s="205"/>
      <c r="L153" s="36"/>
      <c r="M153" s="206" t="s">
        <v>1</v>
      </c>
      <c r="N153" s="207" t="s">
        <v>41</v>
      </c>
      <c r="O153" s="68"/>
      <c r="P153" s="208">
        <f t="shared" si="16"/>
        <v>0</v>
      </c>
      <c r="Q153" s="208">
        <v>0</v>
      </c>
      <c r="R153" s="208">
        <f t="shared" si="17"/>
        <v>0</v>
      </c>
      <c r="S153" s="208">
        <v>0</v>
      </c>
      <c r="T153" s="209">
        <f t="shared" si="18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10" t="s">
        <v>177</v>
      </c>
      <c r="AT153" s="210" t="s">
        <v>173</v>
      </c>
      <c r="AU153" s="210" t="s">
        <v>86</v>
      </c>
      <c r="AY153" s="14" t="s">
        <v>169</v>
      </c>
      <c r="BE153" s="211">
        <f t="shared" si="19"/>
        <v>0</v>
      </c>
      <c r="BF153" s="211">
        <f t="shared" si="20"/>
        <v>0</v>
      </c>
      <c r="BG153" s="211">
        <f t="shared" si="21"/>
        <v>0</v>
      </c>
      <c r="BH153" s="211">
        <f t="shared" si="22"/>
        <v>0</v>
      </c>
      <c r="BI153" s="211">
        <f t="shared" si="23"/>
        <v>0</v>
      </c>
      <c r="BJ153" s="14" t="s">
        <v>84</v>
      </c>
      <c r="BK153" s="211">
        <f t="shared" si="24"/>
        <v>0</v>
      </c>
      <c r="BL153" s="14" t="s">
        <v>177</v>
      </c>
      <c r="BM153" s="210" t="s">
        <v>707</v>
      </c>
    </row>
    <row r="154" spans="1:65" s="2" customFormat="1" ht="21.75" customHeight="1">
      <c r="A154" s="31"/>
      <c r="B154" s="32"/>
      <c r="C154" s="198" t="s">
        <v>297</v>
      </c>
      <c r="D154" s="198" t="s">
        <v>173</v>
      </c>
      <c r="E154" s="199" t="s">
        <v>227</v>
      </c>
      <c r="F154" s="200" t="s">
        <v>228</v>
      </c>
      <c r="G154" s="201" t="s">
        <v>220</v>
      </c>
      <c r="H154" s="202">
        <v>723.35900000000004</v>
      </c>
      <c r="I154" s="203"/>
      <c r="J154" s="204">
        <f t="shared" si="15"/>
        <v>0</v>
      </c>
      <c r="K154" s="205"/>
      <c r="L154" s="36"/>
      <c r="M154" s="206" t="s">
        <v>1</v>
      </c>
      <c r="N154" s="207" t="s">
        <v>41</v>
      </c>
      <c r="O154" s="68"/>
      <c r="P154" s="208">
        <f t="shared" si="16"/>
        <v>0</v>
      </c>
      <c r="Q154" s="208">
        <v>0</v>
      </c>
      <c r="R154" s="208">
        <f t="shared" si="17"/>
        <v>0</v>
      </c>
      <c r="S154" s="208">
        <v>0</v>
      </c>
      <c r="T154" s="209">
        <f t="shared" si="18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10" t="s">
        <v>177</v>
      </c>
      <c r="AT154" s="210" t="s">
        <v>173</v>
      </c>
      <c r="AU154" s="210" t="s">
        <v>86</v>
      </c>
      <c r="AY154" s="14" t="s">
        <v>169</v>
      </c>
      <c r="BE154" s="211">
        <f t="shared" si="19"/>
        <v>0</v>
      </c>
      <c r="BF154" s="211">
        <f t="shared" si="20"/>
        <v>0</v>
      </c>
      <c r="BG154" s="211">
        <f t="shared" si="21"/>
        <v>0</v>
      </c>
      <c r="BH154" s="211">
        <f t="shared" si="22"/>
        <v>0</v>
      </c>
      <c r="BI154" s="211">
        <f t="shared" si="23"/>
        <v>0</v>
      </c>
      <c r="BJ154" s="14" t="s">
        <v>84</v>
      </c>
      <c r="BK154" s="211">
        <f t="shared" si="24"/>
        <v>0</v>
      </c>
      <c r="BL154" s="14" t="s">
        <v>177</v>
      </c>
      <c r="BM154" s="210" t="s">
        <v>708</v>
      </c>
    </row>
    <row r="155" spans="1:65" s="2" customFormat="1" ht="44.25" customHeight="1">
      <c r="A155" s="31"/>
      <c r="B155" s="32"/>
      <c r="C155" s="198" t="s">
        <v>293</v>
      </c>
      <c r="D155" s="198" t="s">
        <v>173</v>
      </c>
      <c r="E155" s="199" t="s">
        <v>499</v>
      </c>
      <c r="F155" s="200" t="s">
        <v>500</v>
      </c>
      <c r="G155" s="201" t="s">
        <v>220</v>
      </c>
      <c r="H155" s="202">
        <v>79.248000000000005</v>
      </c>
      <c r="I155" s="203"/>
      <c r="J155" s="204">
        <f t="shared" si="15"/>
        <v>0</v>
      </c>
      <c r="K155" s="205"/>
      <c r="L155" s="36"/>
      <c r="M155" s="206" t="s">
        <v>1</v>
      </c>
      <c r="N155" s="207" t="s">
        <v>41</v>
      </c>
      <c r="O155" s="68"/>
      <c r="P155" s="208">
        <f t="shared" si="16"/>
        <v>0</v>
      </c>
      <c r="Q155" s="208">
        <v>0</v>
      </c>
      <c r="R155" s="208">
        <f t="shared" si="17"/>
        <v>0</v>
      </c>
      <c r="S155" s="208">
        <v>0</v>
      </c>
      <c r="T155" s="209">
        <f t="shared" si="18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10" t="s">
        <v>177</v>
      </c>
      <c r="AT155" s="210" t="s">
        <v>173</v>
      </c>
      <c r="AU155" s="210" t="s">
        <v>86</v>
      </c>
      <c r="AY155" s="14" t="s">
        <v>169</v>
      </c>
      <c r="BE155" s="211">
        <f t="shared" si="19"/>
        <v>0</v>
      </c>
      <c r="BF155" s="211">
        <f t="shared" si="20"/>
        <v>0</v>
      </c>
      <c r="BG155" s="211">
        <f t="shared" si="21"/>
        <v>0</v>
      </c>
      <c r="BH155" s="211">
        <f t="shared" si="22"/>
        <v>0</v>
      </c>
      <c r="BI155" s="211">
        <f t="shared" si="23"/>
        <v>0</v>
      </c>
      <c r="BJ155" s="14" t="s">
        <v>84</v>
      </c>
      <c r="BK155" s="211">
        <f t="shared" si="24"/>
        <v>0</v>
      </c>
      <c r="BL155" s="14" t="s">
        <v>177</v>
      </c>
      <c r="BM155" s="210" t="s">
        <v>709</v>
      </c>
    </row>
    <row r="156" spans="1:65" s="2" customFormat="1" ht="44.25" customHeight="1">
      <c r="A156" s="31"/>
      <c r="B156" s="32"/>
      <c r="C156" s="198" t="s">
        <v>191</v>
      </c>
      <c r="D156" s="198" t="s">
        <v>173</v>
      </c>
      <c r="E156" s="199" t="s">
        <v>499</v>
      </c>
      <c r="F156" s="200" t="s">
        <v>500</v>
      </c>
      <c r="G156" s="201" t="s">
        <v>220</v>
      </c>
      <c r="H156" s="202">
        <v>12.5</v>
      </c>
      <c r="I156" s="203"/>
      <c r="J156" s="204">
        <f t="shared" si="15"/>
        <v>0</v>
      </c>
      <c r="K156" s="205"/>
      <c r="L156" s="36"/>
      <c r="M156" s="206" t="s">
        <v>1</v>
      </c>
      <c r="N156" s="207" t="s">
        <v>41</v>
      </c>
      <c r="O156" s="68"/>
      <c r="P156" s="208">
        <f t="shared" si="16"/>
        <v>0</v>
      </c>
      <c r="Q156" s="208">
        <v>0</v>
      </c>
      <c r="R156" s="208">
        <f t="shared" si="17"/>
        <v>0</v>
      </c>
      <c r="S156" s="208">
        <v>0</v>
      </c>
      <c r="T156" s="209">
        <f t="shared" si="18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10" t="s">
        <v>177</v>
      </c>
      <c r="AT156" s="210" t="s">
        <v>173</v>
      </c>
      <c r="AU156" s="210" t="s">
        <v>86</v>
      </c>
      <c r="AY156" s="14" t="s">
        <v>169</v>
      </c>
      <c r="BE156" s="211">
        <f t="shared" si="19"/>
        <v>0</v>
      </c>
      <c r="BF156" s="211">
        <f t="shared" si="20"/>
        <v>0</v>
      </c>
      <c r="BG156" s="211">
        <f t="shared" si="21"/>
        <v>0</v>
      </c>
      <c r="BH156" s="211">
        <f t="shared" si="22"/>
        <v>0</v>
      </c>
      <c r="BI156" s="211">
        <f t="shared" si="23"/>
        <v>0</v>
      </c>
      <c r="BJ156" s="14" t="s">
        <v>84</v>
      </c>
      <c r="BK156" s="211">
        <f t="shared" si="24"/>
        <v>0</v>
      </c>
      <c r="BL156" s="14" t="s">
        <v>177</v>
      </c>
      <c r="BM156" s="210" t="s">
        <v>710</v>
      </c>
    </row>
    <row r="157" spans="1:65" s="2" customFormat="1" ht="33" customHeight="1">
      <c r="A157" s="31"/>
      <c r="B157" s="32"/>
      <c r="C157" s="198" t="s">
        <v>363</v>
      </c>
      <c r="D157" s="198" t="s">
        <v>173</v>
      </c>
      <c r="E157" s="199" t="s">
        <v>234</v>
      </c>
      <c r="F157" s="200" t="s">
        <v>235</v>
      </c>
      <c r="G157" s="201" t="s">
        <v>220</v>
      </c>
      <c r="H157" s="202">
        <v>5.6280000000000001</v>
      </c>
      <c r="I157" s="203"/>
      <c r="J157" s="204">
        <f t="shared" si="15"/>
        <v>0</v>
      </c>
      <c r="K157" s="205"/>
      <c r="L157" s="36"/>
      <c r="M157" s="206" t="s">
        <v>1</v>
      </c>
      <c r="N157" s="207" t="s">
        <v>41</v>
      </c>
      <c r="O157" s="68"/>
      <c r="P157" s="208">
        <f t="shared" si="16"/>
        <v>0</v>
      </c>
      <c r="Q157" s="208">
        <v>0</v>
      </c>
      <c r="R157" s="208">
        <f t="shared" si="17"/>
        <v>0</v>
      </c>
      <c r="S157" s="208">
        <v>0</v>
      </c>
      <c r="T157" s="209">
        <f t="shared" si="18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10" t="s">
        <v>177</v>
      </c>
      <c r="AT157" s="210" t="s">
        <v>173</v>
      </c>
      <c r="AU157" s="210" t="s">
        <v>86</v>
      </c>
      <c r="AY157" s="14" t="s">
        <v>169</v>
      </c>
      <c r="BE157" s="211">
        <f t="shared" si="19"/>
        <v>0</v>
      </c>
      <c r="BF157" s="211">
        <f t="shared" si="20"/>
        <v>0</v>
      </c>
      <c r="BG157" s="211">
        <f t="shared" si="21"/>
        <v>0</v>
      </c>
      <c r="BH157" s="211">
        <f t="shared" si="22"/>
        <v>0</v>
      </c>
      <c r="BI157" s="211">
        <f t="shared" si="23"/>
        <v>0</v>
      </c>
      <c r="BJ157" s="14" t="s">
        <v>84</v>
      </c>
      <c r="BK157" s="211">
        <f t="shared" si="24"/>
        <v>0</v>
      </c>
      <c r="BL157" s="14" t="s">
        <v>177</v>
      </c>
      <c r="BM157" s="210" t="s">
        <v>711</v>
      </c>
    </row>
    <row r="158" spans="1:65" s="2" customFormat="1" ht="33" customHeight="1">
      <c r="A158" s="31"/>
      <c r="B158" s="32"/>
      <c r="C158" s="198" t="s">
        <v>263</v>
      </c>
      <c r="D158" s="198" t="s">
        <v>173</v>
      </c>
      <c r="E158" s="199" t="s">
        <v>242</v>
      </c>
      <c r="F158" s="200" t="s">
        <v>243</v>
      </c>
      <c r="G158" s="201" t="s">
        <v>220</v>
      </c>
      <c r="H158" s="202">
        <v>2.7040000000000002</v>
      </c>
      <c r="I158" s="203"/>
      <c r="J158" s="204">
        <f t="shared" si="15"/>
        <v>0</v>
      </c>
      <c r="K158" s="205"/>
      <c r="L158" s="36"/>
      <c r="M158" s="206" t="s">
        <v>1</v>
      </c>
      <c r="N158" s="207" t="s">
        <v>41</v>
      </c>
      <c r="O158" s="68"/>
      <c r="P158" s="208">
        <f t="shared" si="16"/>
        <v>0</v>
      </c>
      <c r="Q158" s="208">
        <v>0</v>
      </c>
      <c r="R158" s="208">
        <f t="shared" si="17"/>
        <v>0</v>
      </c>
      <c r="S158" s="208">
        <v>0</v>
      </c>
      <c r="T158" s="209">
        <f t="shared" si="18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10" t="s">
        <v>177</v>
      </c>
      <c r="AT158" s="210" t="s">
        <v>173</v>
      </c>
      <c r="AU158" s="210" t="s">
        <v>86</v>
      </c>
      <c r="AY158" s="14" t="s">
        <v>169</v>
      </c>
      <c r="BE158" s="211">
        <f t="shared" si="19"/>
        <v>0</v>
      </c>
      <c r="BF158" s="211">
        <f t="shared" si="20"/>
        <v>0</v>
      </c>
      <c r="BG158" s="211">
        <f t="shared" si="21"/>
        <v>0</v>
      </c>
      <c r="BH158" s="211">
        <f t="shared" si="22"/>
        <v>0</v>
      </c>
      <c r="BI158" s="211">
        <f t="shared" si="23"/>
        <v>0</v>
      </c>
      <c r="BJ158" s="14" t="s">
        <v>84</v>
      </c>
      <c r="BK158" s="211">
        <f t="shared" si="24"/>
        <v>0</v>
      </c>
      <c r="BL158" s="14" t="s">
        <v>177</v>
      </c>
      <c r="BM158" s="210" t="s">
        <v>712</v>
      </c>
    </row>
    <row r="159" spans="1:65" s="12" customFormat="1" ht="25.9" customHeight="1">
      <c r="B159" s="182"/>
      <c r="C159" s="183"/>
      <c r="D159" s="184" t="s">
        <v>75</v>
      </c>
      <c r="E159" s="185" t="s">
        <v>245</v>
      </c>
      <c r="F159" s="185" t="s">
        <v>246</v>
      </c>
      <c r="G159" s="183"/>
      <c r="H159" s="183"/>
      <c r="I159" s="186"/>
      <c r="J159" s="187">
        <f>BK159</f>
        <v>0</v>
      </c>
      <c r="K159" s="183"/>
      <c r="L159" s="188"/>
      <c r="M159" s="189"/>
      <c r="N159" s="190"/>
      <c r="O159" s="190"/>
      <c r="P159" s="191">
        <f>P160+P162+P166+P168+P171+P173</f>
        <v>0</v>
      </c>
      <c r="Q159" s="190"/>
      <c r="R159" s="191">
        <f>R160+R162+R166+R168+R171+R173</f>
        <v>0</v>
      </c>
      <c r="S159" s="190"/>
      <c r="T159" s="192">
        <f>T160+T162+T166+T168+T171+T173</f>
        <v>7.3880690000000007</v>
      </c>
      <c r="AR159" s="193" t="s">
        <v>86</v>
      </c>
      <c r="AT159" s="194" t="s">
        <v>75</v>
      </c>
      <c r="AU159" s="194" t="s">
        <v>76</v>
      </c>
      <c r="AY159" s="193" t="s">
        <v>169</v>
      </c>
      <c r="BK159" s="195">
        <f>BK160+BK162+BK166+BK168+BK171+BK173</f>
        <v>0</v>
      </c>
    </row>
    <row r="160" spans="1:65" s="12" customFormat="1" ht="22.9" customHeight="1">
      <c r="B160" s="182"/>
      <c r="C160" s="183"/>
      <c r="D160" s="184" t="s">
        <v>75</v>
      </c>
      <c r="E160" s="196" t="s">
        <v>713</v>
      </c>
      <c r="F160" s="196" t="s">
        <v>714</v>
      </c>
      <c r="G160" s="183"/>
      <c r="H160" s="183"/>
      <c r="I160" s="186"/>
      <c r="J160" s="197">
        <f>BK160</f>
        <v>0</v>
      </c>
      <c r="K160" s="183"/>
      <c r="L160" s="188"/>
      <c r="M160" s="189"/>
      <c r="N160" s="190"/>
      <c r="O160" s="190"/>
      <c r="P160" s="191">
        <f>P161</f>
        <v>0</v>
      </c>
      <c r="Q160" s="190"/>
      <c r="R160" s="191">
        <f>R161</f>
        <v>0</v>
      </c>
      <c r="S160" s="190"/>
      <c r="T160" s="192">
        <f>T161</f>
        <v>4.7599999999999996E-2</v>
      </c>
      <c r="AR160" s="193" t="s">
        <v>86</v>
      </c>
      <c r="AT160" s="194" t="s">
        <v>75</v>
      </c>
      <c r="AU160" s="194" t="s">
        <v>84</v>
      </c>
      <c r="AY160" s="193" t="s">
        <v>169</v>
      </c>
      <c r="BK160" s="195">
        <f>BK161</f>
        <v>0</v>
      </c>
    </row>
    <row r="161" spans="1:65" s="2" customFormat="1" ht="21.75" customHeight="1">
      <c r="A161" s="31"/>
      <c r="B161" s="32"/>
      <c r="C161" s="198" t="s">
        <v>187</v>
      </c>
      <c r="D161" s="198" t="s">
        <v>173</v>
      </c>
      <c r="E161" s="199" t="s">
        <v>715</v>
      </c>
      <c r="F161" s="200" t="s">
        <v>716</v>
      </c>
      <c r="G161" s="201" t="s">
        <v>176</v>
      </c>
      <c r="H161" s="202">
        <v>34</v>
      </c>
      <c r="I161" s="203"/>
      <c r="J161" s="204">
        <f>ROUND(I161*H161,2)</f>
        <v>0</v>
      </c>
      <c r="K161" s="205"/>
      <c r="L161" s="36"/>
      <c r="M161" s="206" t="s">
        <v>1</v>
      </c>
      <c r="N161" s="207" t="s">
        <v>41</v>
      </c>
      <c r="O161" s="68"/>
      <c r="P161" s="208">
        <f>O161*H161</f>
        <v>0</v>
      </c>
      <c r="Q161" s="208">
        <v>0</v>
      </c>
      <c r="R161" s="208">
        <f>Q161*H161</f>
        <v>0</v>
      </c>
      <c r="S161" s="208">
        <v>1.4E-3</v>
      </c>
      <c r="T161" s="209">
        <f>S161*H161</f>
        <v>4.7599999999999996E-2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210" t="s">
        <v>251</v>
      </c>
      <c r="AT161" s="210" t="s">
        <v>173</v>
      </c>
      <c r="AU161" s="210" t="s">
        <v>86</v>
      </c>
      <c r="AY161" s="14" t="s">
        <v>169</v>
      </c>
      <c r="BE161" s="211">
        <f>IF(N161="základní",J161,0)</f>
        <v>0</v>
      </c>
      <c r="BF161" s="211">
        <f>IF(N161="snížená",J161,0)</f>
        <v>0</v>
      </c>
      <c r="BG161" s="211">
        <f>IF(N161="zákl. přenesená",J161,0)</f>
        <v>0</v>
      </c>
      <c r="BH161" s="211">
        <f>IF(N161="sníž. přenesená",J161,0)</f>
        <v>0</v>
      </c>
      <c r="BI161" s="211">
        <f>IF(N161="nulová",J161,0)</f>
        <v>0</v>
      </c>
      <c r="BJ161" s="14" t="s">
        <v>84</v>
      </c>
      <c r="BK161" s="211">
        <f>ROUND(I161*H161,2)</f>
        <v>0</v>
      </c>
      <c r="BL161" s="14" t="s">
        <v>251</v>
      </c>
      <c r="BM161" s="210" t="s">
        <v>717</v>
      </c>
    </row>
    <row r="162" spans="1:65" s="12" customFormat="1" ht="22.9" customHeight="1">
      <c r="B162" s="182"/>
      <c r="C162" s="183"/>
      <c r="D162" s="184" t="s">
        <v>75</v>
      </c>
      <c r="E162" s="196" t="s">
        <v>257</v>
      </c>
      <c r="F162" s="196" t="s">
        <v>258</v>
      </c>
      <c r="G162" s="183"/>
      <c r="H162" s="183"/>
      <c r="I162" s="186"/>
      <c r="J162" s="197">
        <f>BK162</f>
        <v>0</v>
      </c>
      <c r="K162" s="183"/>
      <c r="L162" s="188"/>
      <c r="M162" s="189"/>
      <c r="N162" s="190"/>
      <c r="O162" s="190"/>
      <c r="P162" s="191">
        <f>SUM(P163:P165)</f>
        <v>0</v>
      </c>
      <c r="Q162" s="190"/>
      <c r="R162" s="191">
        <f>SUM(R163:R165)</f>
        <v>0</v>
      </c>
      <c r="S162" s="190"/>
      <c r="T162" s="192">
        <f>SUM(T163:T165)</f>
        <v>4.9638</v>
      </c>
      <c r="AR162" s="193" t="s">
        <v>86</v>
      </c>
      <c r="AT162" s="194" t="s">
        <v>75</v>
      </c>
      <c r="AU162" s="194" t="s">
        <v>84</v>
      </c>
      <c r="AY162" s="193" t="s">
        <v>169</v>
      </c>
      <c r="BK162" s="195">
        <f>SUM(BK163:BK165)</f>
        <v>0</v>
      </c>
    </row>
    <row r="163" spans="1:65" s="2" customFormat="1" ht="21.75" customHeight="1">
      <c r="A163" s="31"/>
      <c r="B163" s="32"/>
      <c r="C163" s="198" t="s">
        <v>241</v>
      </c>
      <c r="D163" s="198" t="s">
        <v>173</v>
      </c>
      <c r="E163" s="199" t="s">
        <v>718</v>
      </c>
      <c r="F163" s="200" t="s">
        <v>719</v>
      </c>
      <c r="G163" s="201" t="s">
        <v>176</v>
      </c>
      <c r="H163" s="202">
        <v>169</v>
      </c>
      <c r="I163" s="203"/>
      <c r="J163" s="204">
        <f>ROUND(I163*H163,2)</f>
        <v>0</v>
      </c>
      <c r="K163" s="205"/>
      <c r="L163" s="36"/>
      <c r="M163" s="206" t="s">
        <v>1</v>
      </c>
      <c r="N163" s="207" t="s">
        <v>41</v>
      </c>
      <c r="O163" s="68"/>
      <c r="P163" s="208">
        <f>O163*H163</f>
        <v>0</v>
      </c>
      <c r="Q163" s="208">
        <v>0</v>
      </c>
      <c r="R163" s="208">
        <f>Q163*H163</f>
        <v>0</v>
      </c>
      <c r="S163" s="208">
        <v>1.6E-2</v>
      </c>
      <c r="T163" s="209">
        <f>S163*H163</f>
        <v>2.7040000000000002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210" t="s">
        <v>251</v>
      </c>
      <c r="AT163" s="210" t="s">
        <v>173</v>
      </c>
      <c r="AU163" s="210" t="s">
        <v>86</v>
      </c>
      <c r="AY163" s="14" t="s">
        <v>169</v>
      </c>
      <c r="BE163" s="211">
        <f>IF(N163="základní",J163,0)</f>
        <v>0</v>
      </c>
      <c r="BF163" s="211">
        <f>IF(N163="snížená",J163,0)</f>
        <v>0</v>
      </c>
      <c r="BG163" s="211">
        <f>IF(N163="zákl. přenesená",J163,0)</f>
        <v>0</v>
      </c>
      <c r="BH163" s="211">
        <f>IF(N163="sníž. přenesená",J163,0)</f>
        <v>0</v>
      </c>
      <c r="BI163" s="211">
        <f>IF(N163="nulová",J163,0)</f>
        <v>0</v>
      </c>
      <c r="BJ163" s="14" t="s">
        <v>84</v>
      </c>
      <c r="BK163" s="211">
        <f>ROUND(I163*H163,2)</f>
        <v>0</v>
      </c>
      <c r="BL163" s="14" t="s">
        <v>251</v>
      </c>
      <c r="BM163" s="210" t="s">
        <v>720</v>
      </c>
    </row>
    <row r="164" spans="1:65" s="2" customFormat="1" ht="21.75" customHeight="1">
      <c r="A164" s="31"/>
      <c r="B164" s="32"/>
      <c r="C164" s="198" t="s">
        <v>183</v>
      </c>
      <c r="D164" s="198" t="s">
        <v>173</v>
      </c>
      <c r="E164" s="199" t="s">
        <v>721</v>
      </c>
      <c r="F164" s="200" t="s">
        <v>722</v>
      </c>
      <c r="G164" s="201" t="s">
        <v>275</v>
      </c>
      <c r="H164" s="202">
        <v>29.4</v>
      </c>
      <c r="I164" s="203"/>
      <c r="J164" s="204">
        <f>ROUND(I164*H164,2)</f>
        <v>0</v>
      </c>
      <c r="K164" s="205"/>
      <c r="L164" s="36"/>
      <c r="M164" s="206" t="s">
        <v>1</v>
      </c>
      <c r="N164" s="207" t="s">
        <v>41</v>
      </c>
      <c r="O164" s="68"/>
      <c r="P164" s="208">
        <f>O164*H164</f>
        <v>0</v>
      </c>
      <c r="Q164" s="208">
        <v>0</v>
      </c>
      <c r="R164" s="208">
        <f>Q164*H164</f>
        <v>0</v>
      </c>
      <c r="S164" s="208">
        <v>1.7000000000000001E-2</v>
      </c>
      <c r="T164" s="209">
        <f>S164*H164</f>
        <v>0.49980000000000002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10" t="s">
        <v>251</v>
      </c>
      <c r="AT164" s="210" t="s">
        <v>173</v>
      </c>
      <c r="AU164" s="210" t="s">
        <v>86</v>
      </c>
      <c r="AY164" s="14" t="s">
        <v>169</v>
      </c>
      <c r="BE164" s="211">
        <f>IF(N164="základní",J164,0)</f>
        <v>0</v>
      </c>
      <c r="BF164" s="211">
        <f>IF(N164="snížená",J164,0)</f>
        <v>0</v>
      </c>
      <c r="BG164" s="211">
        <f>IF(N164="zákl. přenesená",J164,0)</f>
        <v>0</v>
      </c>
      <c r="BH164" s="211">
        <f>IF(N164="sníž. přenesená",J164,0)</f>
        <v>0</v>
      </c>
      <c r="BI164" s="211">
        <f>IF(N164="nulová",J164,0)</f>
        <v>0</v>
      </c>
      <c r="BJ164" s="14" t="s">
        <v>84</v>
      </c>
      <c r="BK164" s="211">
        <f>ROUND(I164*H164,2)</f>
        <v>0</v>
      </c>
      <c r="BL164" s="14" t="s">
        <v>251</v>
      </c>
      <c r="BM164" s="210" t="s">
        <v>723</v>
      </c>
    </row>
    <row r="165" spans="1:65" s="2" customFormat="1" ht="21.75" customHeight="1">
      <c r="A165" s="31"/>
      <c r="B165" s="32"/>
      <c r="C165" s="198" t="s">
        <v>272</v>
      </c>
      <c r="D165" s="198" t="s">
        <v>173</v>
      </c>
      <c r="E165" s="199" t="s">
        <v>724</v>
      </c>
      <c r="F165" s="200" t="s">
        <v>725</v>
      </c>
      <c r="G165" s="201" t="s">
        <v>176</v>
      </c>
      <c r="H165" s="202">
        <v>44</v>
      </c>
      <c r="I165" s="203"/>
      <c r="J165" s="204">
        <f>ROUND(I165*H165,2)</f>
        <v>0</v>
      </c>
      <c r="K165" s="205"/>
      <c r="L165" s="36"/>
      <c r="M165" s="206" t="s">
        <v>1</v>
      </c>
      <c r="N165" s="207" t="s">
        <v>41</v>
      </c>
      <c r="O165" s="68"/>
      <c r="P165" s="208">
        <f>O165*H165</f>
        <v>0</v>
      </c>
      <c r="Q165" s="208">
        <v>0</v>
      </c>
      <c r="R165" s="208">
        <f>Q165*H165</f>
        <v>0</v>
      </c>
      <c r="S165" s="208">
        <v>0.04</v>
      </c>
      <c r="T165" s="209">
        <f>S165*H165</f>
        <v>1.76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210" t="s">
        <v>251</v>
      </c>
      <c r="AT165" s="210" t="s">
        <v>173</v>
      </c>
      <c r="AU165" s="210" t="s">
        <v>86</v>
      </c>
      <c r="AY165" s="14" t="s">
        <v>169</v>
      </c>
      <c r="BE165" s="211">
        <f>IF(N165="základní",J165,0)</f>
        <v>0</v>
      </c>
      <c r="BF165" s="211">
        <f>IF(N165="snížená",J165,0)</f>
        <v>0</v>
      </c>
      <c r="BG165" s="211">
        <f>IF(N165="zákl. přenesená",J165,0)</f>
        <v>0</v>
      </c>
      <c r="BH165" s="211">
        <f>IF(N165="sníž. přenesená",J165,0)</f>
        <v>0</v>
      </c>
      <c r="BI165" s="211">
        <f>IF(N165="nulová",J165,0)</f>
        <v>0</v>
      </c>
      <c r="BJ165" s="14" t="s">
        <v>84</v>
      </c>
      <c r="BK165" s="211">
        <f>ROUND(I165*H165,2)</f>
        <v>0</v>
      </c>
      <c r="BL165" s="14" t="s">
        <v>251</v>
      </c>
      <c r="BM165" s="210" t="s">
        <v>726</v>
      </c>
    </row>
    <row r="166" spans="1:65" s="12" customFormat="1" ht="22.9" customHeight="1">
      <c r="B166" s="182"/>
      <c r="C166" s="183"/>
      <c r="D166" s="184" t="s">
        <v>75</v>
      </c>
      <c r="E166" s="196" t="s">
        <v>727</v>
      </c>
      <c r="F166" s="196" t="s">
        <v>728</v>
      </c>
      <c r="G166" s="183"/>
      <c r="H166" s="183"/>
      <c r="I166" s="186"/>
      <c r="J166" s="197">
        <f>BK166</f>
        <v>0</v>
      </c>
      <c r="K166" s="183"/>
      <c r="L166" s="188"/>
      <c r="M166" s="189"/>
      <c r="N166" s="190"/>
      <c r="O166" s="190"/>
      <c r="P166" s="191">
        <f>P167</f>
        <v>0</v>
      </c>
      <c r="Q166" s="190"/>
      <c r="R166" s="191">
        <f>R167</f>
        <v>0</v>
      </c>
      <c r="S166" s="190"/>
      <c r="T166" s="192">
        <f>T167</f>
        <v>0.88400000000000001</v>
      </c>
      <c r="AR166" s="193" t="s">
        <v>86</v>
      </c>
      <c r="AT166" s="194" t="s">
        <v>75</v>
      </c>
      <c r="AU166" s="194" t="s">
        <v>84</v>
      </c>
      <c r="AY166" s="193" t="s">
        <v>169</v>
      </c>
      <c r="BK166" s="195">
        <f>BK167</f>
        <v>0</v>
      </c>
    </row>
    <row r="167" spans="1:65" s="2" customFormat="1" ht="33" customHeight="1">
      <c r="A167" s="31"/>
      <c r="B167" s="32"/>
      <c r="C167" s="198" t="s">
        <v>202</v>
      </c>
      <c r="D167" s="198" t="s">
        <v>173</v>
      </c>
      <c r="E167" s="199" t="s">
        <v>729</v>
      </c>
      <c r="F167" s="200" t="s">
        <v>730</v>
      </c>
      <c r="G167" s="201" t="s">
        <v>176</v>
      </c>
      <c r="H167" s="202">
        <v>34</v>
      </c>
      <c r="I167" s="203"/>
      <c r="J167" s="204">
        <f>ROUND(I167*H167,2)</f>
        <v>0</v>
      </c>
      <c r="K167" s="205"/>
      <c r="L167" s="36"/>
      <c r="M167" s="206" t="s">
        <v>1</v>
      </c>
      <c r="N167" s="207" t="s">
        <v>41</v>
      </c>
      <c r="O167" s="68"/>
      <c r="P167" s="208">
        <f>O167*H167</f>
        <v>0</v>
      </c>
      <c r="Q167" s="208">
        <v>0</v>
      </c>
      <c r="R167" s="208">
        <f>Q167*H167</f>
        <v>0</v>
      </c>
      <c r="S167" s="208">
        <v>2.5999999999999999E-2</v>
      </c>
      <c r="T167" s="209">
        <f>S167*H167</f>
        <v>0.88400000000000001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210" t="s">
        <v>251</v>
      </c>
      <c r="AT167" s="210" t="s">
        <v>173</v>
      </c>
      <c r="AU167" s="210" t="s">
        <v>86</v>
      </c>
      <c r="AY167" s="14" t="s">
        <v>169</v>
      </c>
      <c r="BE167" s="211">
        <f>IF(N167="základní",J167,0)</f>
        <v>0</v>
      </c>
      <c r="BF167" s="211">
        <f>IF(N167="snížená",J167,0)</f>
        <v>0</v>
      </c>
      <c r="BG167" s="211">
        <f>IF(N167="zákl. přenesená",J167,0)</f>
        <v>0</v>
      </c>
      <c r="BH167" s="211">
        <f>IF(N167="sníž. přenesená",J167,0)</f>
        <v>0</v>
      </c>
      <c r="BI167" s="211">
        <f>IF(N167="nulová",J167,0)</f>
        <v>0</v>
      </c>
      <c r="BJ167" s="14" t="s">
        <v>84</v>
      </c>
      <c r="BK167" s="211">
        <f>ROUND(I167*H167,2)</f>
        <v>0</v>
      </c>
      <c r="BL167" s="14" t="s">
        <v>251</v>
      </c>
      <c r="BM167" s="210" t="s">
        <v>731</v>
      </c>
    </row>
    <row r="168" spans="1:65" s="12" customFormat="1" ht="22.9" customHeight="1">
      <c r="B168" s="182"/>
      <c r="C168" s="183"/>
      <c r="D168" s="184" t="s">
        <v>75</v>
      </c>
      <c r="E168" s="196" t="s">
        <v>305</v>
      </c>
      <c r="F168" s="196" t="s">
        <v>306</v>
      </c>
      <c r="G168" s="183"/>
      <c r="H168" s="183"/>
      <c r="I168" s="186"/>
      <c r="J168" s="197">
        <f>BK168</f>
        <v>0</v>
      </c>
      <c r="K168" s="183"/>
      <c r="L168" s="188"/>
      <c r="M168" s="189"/>
      <c r="N168" s="190"/>
      <c r="O168" s="190"/>
      <c r="P168" s="191">
        <f>SUM(P169:P170)</f>
        <v>0</v>
      </c>
      <c r="Q168" s="190"/>
      <c r="R168" s="191">
        <f>SUM(R169:R170)</f>
        <v>0</v>
      </c>
      <c r="S168" s="190"/>
      <c r="T168" s="192">
        <f>SUM(T169:T170)</f>
        <v>0.36</v>
      </c>
      <c r="AR168" s="193" t="s">
        <v>86</v>
      </c>
      <c r="AT168" s="194" t="s">
        <v>75</v>
      </c>
      <c r="AU168" s="194" t="s">
        <v>84</v>
      </c>
      <c r="AY168" s="193" t="s">
        <v>169</v>
      </c>
      <c r="BK168" s="195">
        <f>SUM(BK169:BK170)</f>
        <v>0</v>
      </c>
    </row>
    <row r="169" spans="1:65" s="2" customFormat="1" ht="21.75" customHeight="1">
      <c r="A169" s="31"/>
      <c r="B169" s="32"/>
      <c r="C169" s="198" t="s">
        <v>7</v>
      </c>
      <c r="D169" s="198" t="s">
        <v>173</v>
      </c>
      <c r="E169" s="199" t="s">
        <v>575</v>
      </c>
      <c r="F169" s="200" t="s">
        <v>576</v>
      </c>
      <c r="G169" s="201" t="s">
        <v>280</v>
      </c>
      <c r="H169" s="202">
        <v>15</v>
      </c>
      <c r="I169" s="203"/>
      <c r="J169" s="204">
        <f>ROUND(I169*H169,2)</f>
        <v>0</v>
      </c>
      <c r="K169" s="205"/>
      <c r="L169" s="36"/>
      <c r="M169" s="206" t="s">
        <v>1</v>
      </c>
      <c r="N169" s="207" t="s">
        <v>41</v>
      </c>
      <c r="O169" s="68"/>
      <c r="P169" s="208">
        <f>O169*H169</f>
        <v>0</v>
      </c>
      <c r="Q169" s="208">
        <v>0</v>
      </c>
      <c r="R169" s="208">
        <f>Q169*H169</f>
        <v>0</v>
      </c>
      <c r="S169" s="208">
        <v>0</v>
      </c>
      <c r="T169" s="209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210" t="s">
        <v>251</v>
      </c>
      <c r="AT169" s="210" t="s">
        <v>173</v>
      </c>
      <c r="AU169" s="210" t="s">
        <v>86</v>
      </c>
      <c r="AY169" s="14" t="s">
        <v>169</v>
      </c>
      <c r="BE169" s="211">
        <f>IF(N169="základní",J169,0)</f>
        <v>0</v>
      </c>
      <c r="BF169" s="211">
        <f>IF(N169="snížená",J169,0)</f>
        <v>0</v>
      </c>
      <c r="BG169" s="211">
        <f>IF(N169="zákl. přenesená",J169,0)</f>
        <v>0</v>
      </c>
      <c r="BH169" s="211">
        <f>IF(N169="sníž. přenesená",J169,0)</f>
        <v>0</v>
      </c>
      <c r="BI169" s="211">
        <f>IF(N169="nulová",J169,0)</f>
        <v>0</v>
      </c>
      <c r="BJ169" s="14" t="s">
        <v>84</v>
      </c>
      <c r="BK169" s="211">
        <f>ROUND(I169*H169,2)</f>
        <v>0</v>
      </c>
      <c r="BL169" s="14" t="s">
        <v>251</v>
      </c>
      <c r="BM169" s="210" t="s">
        <v>732</v>
      </c>
    </row>
    <row r="170" spans="1:65" s="2" customFormat="1" ht="21.75" customHeight="1">
      <c r="A170" s="31"/>
      <c r="B170" s="32"/>
      <c r="C170" s="198" t="s">
        <v>172</v>
      </c>
      <c r="D170" s="198" t="s">
        <v>173</v>
      </c>
      <c r="E170" s="199" t="s">
        <v>733</v>
      </c>
      <c r="F170" s="200" t="s">
        <v>734</v>
      </c>
      <c r="G170" s="201" t="s">
        <v>735</v>
      </c>
      <c r="H170" s="202">
        <v>360</v>
      </c>
      <c r="I170" s="203"/>
      <c r="J170" s="204">
        <f>ROUND(I170*H170,2)</f>
        <v>0</v>
      </c>
      <c r="K170" s="205"/>
      <c r="L170" s="36"/>
      <c r="M170" s="206" t="s">
        <v>1</v>
      </c>
      <c r="N170" s="207" t="s">
        <v>41</v>
      </c>
      <c r="O170" s="68"/>
      <c r="P170" s="208">
        <f>O170*H170</f>
        <v>0</v>
      </c>
      <c r="Q170" s="208">
        <v>0</v>
      </c>
      <c r="R170" s="208">
        <f>Q170*H170</f>
        <v>0</v>
      </c>
      <c r="S170" s="208">
        <v>1E-3</v>
      </c>
      <c r="T170" s="209">
        <f>S170*H170</f>
        <v>0.36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210" t="s">
        <v>251</v>
      </c>
      <c r="AT170" s="210" t="s">
        <v>173</v>
      </c>
      <c r="AU170" s="210" t="s">
        <v>86</v>
      </c>
      <c r="AY170" s="14" t="s">
        <v>169</v>
      </c>
      <c r="BE170" s="211">
        <f>IF(N170="základní",J170,0)</f>
        <v>0</v>
      </c>
      <c r="BF170" s="211">
        <f>IF(N170="snížená",J170,0)</f>
        <v>0</v>
      </c>
      <c r="BG170" s="211">
        <f>IF(N170="zákl. přenesená",J170,0)</f>
        <v>0</v>
      </c>
      <c r="BH170" s="211">
        <f>IF(N170="sníž. přenesená",J170,0)</f>
        <v>0</v>
      </c>
      <c r="BI170" s="211">
        <f>IF(N170="nulová",J170,0)</f>
        <v>0</v>
      </c>
      <c r="BJ170" s="14" t="s">
        <v>84</v>
      </c>
      <c r="BK170" s="211">
        <f>ROUND(I170*H170,2)</f>
        <v>0</v>
      </c>
      <c r="BL170" s="14" t="s">
        <v>251</v>
      </c>
      <c r="BM170" s="210" t="s">
        <v>736</v>
      </c>
    </row>
    <row r="171" spans="1:65" s="12" customFormat="1" ht="22.9" customHeight="1">
      <c r="B171" s="182"/>
      <c r="C171" s="183"/>
      <c r="D171" s="184" t="s">
        <v>75</v>
      </c>
      <c r="E171" s="196" t="s">
        <v>578</v>
      </c>
      <c r="F171" s="196" t="s">
        <v>579</v>
      </c>
      <c r="G171" s="183"/>
      <c r="H171" s="183"/>
      <c r="I171" s="186"/>
      <c r="J171" s="197">
        <f>BK171</f>
        <v>0</v>
      </c>
      <c r="K171" s="183"/>
      <c r="L171" s="188"/>
      <c r="M171" s="189"/>
      <c r="N171" s="190"/>
      <c r="O171" s="190"/>
      <c r="P171" s="191">
        <f>P172</f>
        <v>0</v>
      </c>
      <c r="Q171" s="190"/>
      <c r="R171" s="191">
        <f>R172</f>
        <v>0</v>
      </c>
      <c r="S171" s="190"/>
      <c r="T171" s="192">
        <f>T172</f>
        <v>0.8899189999999999</v>
      </c>
      <c r="AR171" s="193" t="s">
        <v>86</v>
      </c>
      <c r="AT171" s="194" t="s">
        <v>75</v>
      </c>
      <c r="AU171" s="194" t="s">
        <v>84</v>
      </c>
      <c r="AY171" s="193" t="s">
        <v>169</v>
      </c>
      <c r="BK171" s="195">
        <f>BK172</f>
        <v>0</v>
      </c>
    </row>
    <row r="172" spans="1:65" s="2" customFormat="1" ht="21.75" customHeight="1">
      <c r="A172" s="31"/>
      <c r="B172" s="32"/>
      <c r="C172" s="198" t="s">
        <v>251</v>
      </c>
      <c r="D172" s="198" t="s">
        <v>173</v>
      </c>
      <c r="E172" s="199" t="s">
        <v>581</v>
      </c>
      <c r="F172" s="200" t="s">
        <v>582</v>
      </c>
      <c r="G172" s="201" t="s">
        <v>176</v>
      </c>
      <c r="H172" s="202">
        <v>10.7</v>
      </c>
      <c r="I172" s="203"/>
      <c r="J172" s="204">
        <f>ROUND(I172*H172,2)</f>
        <v>0</v>
      </c>
      <c r="K172" s="205"/>
      <c r="L172" s="36"/>
      <c r="M172" s="206" t="s">
        <v>1</v>
      </c>
      <c r="N172" s="207" t="s">
        <v>41</v>
      </c>
      <c r="O172" s="68"/>
      <c r="P172" s="208">
        <f>O172*H172</f>
        <v>0</v>
      </c>
      <c r="Q172" s="208">
        <v>0</v>
      </c>
      <c r="R172" s="208">
        <f>Q172*H172</f>
        <v>0</v>
      </c>
      <c r="S172" s="208">
        <v>8.3169999999999994E-2</v>
      </c>
      <c r="T172" s="209">
        <f>S172*H172</f>
        <v>0.8899189999999999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210" t="s">
        <v>251</v>
      </c>
      <c r="AT172" s="210" t="s">
        <v>173</v>
      </c>
      <c r="AU172" s="210" t="s">
        <v>86</v>
      </c>
      <c r="AY172" s="14" t="s">
        <v>169</v>
      </c>
      <c r="BE172" s="211">
        <f>IF(N172="základní",J172,0)</f>
        <v>0</v>
      </c>
      <c r="BF172" s="211">
        <f>IF(N172="snížená",J172,0)</f>
        <v>0</v>
      </c>
      <c r="BG172" s="211">
        <f>IF(N172="zákl. přenesená",J172,0)</f>
        <v>0</v>
      </c>
      <c r="BH172" s="211">
        <f>IF(N172="sníž. přenesená",J172,0)</f>
        <v>0</v>
      </c>
      <c r="BI172" s="211">
        <f>IF(N172="nulová",J172,0)</f>
        <v>0</v>
      </c>
      <c r="BJ172" s="14" t="s">
        <v>84</v>
      </c>
      <c r="BK172" s="211">
        <f>ROUND(I172*H172,2)</f>
        <v>0</v>
      </c>
      <c r="BL172" s="14" t="s">
        <v>251</v>
      </c>
      <c r="BM172" s="210" t="s">
        <v>737</v>
      </c>
    </row>
    <row r="173" spans="1:65" s="12" customFormat="1" ht="22.9" customHeight="1">
      <c r="B173" s="182"/>
      <c r="C173" s="183"/>
      <c r="D173" s="184" t="s">
        <v>75</v>
      </c>
      <c r="E173" s="196" t="s">
        <v>599</v>
      </c>
      <c r="F173" s="196" t="s">
        <v>600</v>
      </c>
      <c r="G173" s="183"/>
      <c r="H173" s="183"/>
      <c r="I173" s="186"/>
      <c r="J173" s="197">
        <f>BK173</f>
        <v>0</v>
      </c>
      <c r="K173" s="183"/>
      <c r="L173" s="188"/>
      <c r="M173" s="189"/>
      <c r="N173" s="190"/>
      <c r="O173" s="190"/>
      <c r="P173" s="191">
        <f>P174</f>
        <v>0</v>
      </c>
      <c r="Q173" s="190"/>
      <c r="R173" s="191">
        <f>R174</f>
        <v>0</v>
      </c>
      <c r="S173" s="190"/>
      <c r="T173" s="192">
        <f>T174</f>
        <v>0.24274999999999999</v>
      </c>
      <c r="AR173" s="193" t="s">
        <v>86</v>
      </c>
      <c r="AT173" s="194" t="s">
        <v>75</v>
      </c>
      <c r="AU173" s="194" t="s">
        <v>84</v>
      </c>
      <c r="AY173" s="193" t="s">
        <v>169</v>
      </c>
      <c r="BK173" s="195">
        <f>BK174</f>
        <v>0</v>
      </c>
    </row>
    <row r="174" spans="1:65" s="2" customFormat="1" ht="21.75" customHeight="1">
      <c r="A174" s="31"/>
      <c r="B174" s="32"/>
      <c r="C174" s="198" t="s">
        <v>359</v>
      </c>
      <c r="D174" s="198" t="s">
        <v>173</v>
      </c>
      <c r="E174" s="199" t="s">
        <v>602</v>
      </c>
      <c r="F174" s="200" t="s">
        <v>603</v>
      </c>
      <c r="G174" s="201" t="s">
        <v>176</v>
      </c>
      <c r="H174" s="202">
        <v>97.1</v>
      </c>
      <c r="I174" s="203"/>
      <c r="J174" s="204">
        <f>ROUND(I174*H174,2)</f>
        <v>0</v>
      </c>
      <c r="K174" s="205"/>
      <c r="L174" s="36"/>
      <c r="M174" s="212" t="s">
        <v>1</v>
      </c>
      <c r="N174" s="213" t="s">
        <v>41</v>
      </c>
      <c r="O174" s="214"/>
      <c r="P174" s="215">
        <f>O174*H174</f>
        <v>0</v>
      </c>
      <c r="Q174" s="215">
        <v>0</v>
      </c>
      <c r="R174" s="215">
        <f>Q174*H174</f>
        <v>0</v>
      </c>
      <c r="S174" s="215">
        <v>2.5000000000000001E-3</v>
      </c>
      <c r="T174" s="216">
        <f>S174*H174</f>
        <v>0.24274999999999999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210" t="s">
        <v>251</v>
      </c>
      <c r="AT174" s="210" t="s">
        <v>173</v>
      </c>
      <c r="AU174" s="210" t="s">
        <v>86</v>
      </c>
      <c r="AY174" s="14" t="s">
        <v>169</v>
      </c>
      <c r="BE174" s="211">
        <f>IF(N174="základní",J174,0)</f>
        <v>0</v>
      </c>
      <c r="BF174" s="211">
        <f>IF(N174="snížená",J174,0)</f>
        <v>0</v>
      </c>
      <c r="BG174" s="211">
        <f>IF(N174="zákl. přenesená",J174,0)</f>
        <v>0</v>
      </c>
      <c r="BH174" s="211">
        <f>IF(N174="sníž. přenesená",J174,0)</f>
        <v>0</v>
      </c>
      <c r="BI174" s="211">
        <f>IF(N174="nulová",J174,0)</f>
        <v>0</v>
      </c>
      <c r="BJ174" s="14" t="s">
        <v>84</v>
      </c>
      <c r="BK174" s="211">
        <f>ROUND(I174*H174,2)</f>
        <v>0</v>
      </c>
      <c r="BL174" s="14" t="s">
        <v>251</v>
      </c>
      <c r="BM174" s="210" t="s">
        <v>738</v>
      </c>
    </row>
    <row r="175" spans="1:65" s="2" customFormat="1" ht="6.95" customHeight="1">
      <c r="A175" s="31"/>
      <c r="B175" s="51"/>
      <c r="C175" s="52"/>
      <c r="D175" s="52"/>
      <c r="E175" s="52"/>
      <c r="F175" s="52"/>
      <c r="G175" s="52"/>
      <c r="H175" s="52"/>
      <c r="I175" s="52"/>
      <c r="J175" s="52"/>
      <c r="K175" s="52"/>
      <c r="L175" s="36"/>
      <c r="M175" s="31"/>
      <c r="O175" s="31"/>
      <c r="P175" s="31"/>
      <c r="Q175" s="31"/>
      <c r="R175" s="31"/>
      <c r="S175" s="31"/>
      <c r="T175" s="31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</row>
  </sheetData>
  <sheetProtection algorithmName="SHA-512" hashValue="O92WgzX06oxfYjLQLqmpHzqpb39IZoTVlYbG3cUJKoLXNhvnSLemCUJRa1+u7E0oHYLYi/ls/lcDkI8xznGv7g==" saltValue="inT9cJZDycrfgYnXotrSPTmPGdZGOBb6Icwo89Dv7LU9+qeQDBxvVZdIuNTu2PdRrejIlxtPIRDxrEeMeK/Tsg==" spinCount="100000" sheet="1" objects="1" scenarios="1" formatColumns="0" formatRows="0" autoFilter="0"/>
  <autoFilter ref="C135:K174"/>
  <mergeCells count="14">
    <mergeCell ref="D114:F114"/>
    <mergeCell ref="E126:H126"/>
    <mergeCell ref="E128:H128"/>
    <mergeCell ref="L2:V2"/>
    <mergeCell ref="E87:H87"/>
    <mergeCell ref="D110:F110"/>
    <mergeCell ref="D111:F111"/>
    <mergeCell ref="D112:F112"/>
    <mergeCell ref="D113:F113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0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4" t="s">
        <v>101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86</v>
      </c>
    </row>
    <row r="4" spans="1:46" s="1" customFormat="1" ht="24.95" customHeight="1">
      <c r="B4" s="17"/>
      <c r="D4" s="107" t="s">
        <v>126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75" t="str">
        <f>'Rekapitulace stavby'!K6</f>
        <v>Rekonstrukce kina Vesmír</v>
      </c>
      <c r="F7" s="276"/>
      <c r="G7" s="276"/>
      <c r="H7" s="276"/>
      <c r="L7" s="17"/>
    </row>
    <row r="8" spans="1:46" s="2" customFormat="1" ht="12" customHeight="1">
      <c r="A8" s="31"/>
      <c r="B8" s="36"/>
      <c r="C8" s="31"/>
      <c r="D8" s="109" t="s">
        <v>127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7" t="s">
        <v>739</v>
      </c>
      <c r="F9" s="278"/>
      <c r="G9" s="278"/>
      <c r="H9" s="27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23. 7. 2020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26</v>
      </c>
      <c r="F15" s="31"/>
      <c r="G15" s="31"/>
      <c r="H15" s="31"/>
      <c r="I15" s="109" t="s">
        <v>27</v>
      </c>
      <c r="J15" s="110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28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9" t="str">
        <f>'Rekapitulace stavby'!E14</f>
        <v>Vyplň údaj</v>
      </c>
      <c r="F18" s="280"/>
      <c r="G18" s="280"/>
      <c r="H18" s="280"/>
      <c r="I18" s="109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30</v>
      </c>
      <c r="E20" s="31"/>
      <c r="F20" s="31"/>
      <c r="G20" s="31"/>
      <c r="H20" s="31"/>
      <c r="I20" s="109" t="s">
        <v>25</v>
      </c>
      <c r="J20" s="110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">
        <v>31</v>
      </c>
      <c r="F21" s="31"/>
      <c r="G21" s="31"/>
      <c r="H21" s="31"/>
      <c r="I21" s="109" t="s">
        <v>27</v>
      </c>
      <c r="J21" s="110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33</v>
      </c>
      <c r="E23" s="31"/>
      <c r="F23" s="31"/>
      <c r="G23" s="31"/>
      <c r="H23" s="31"/>
      <c r="I23" s="109" t="s">
        <v>25</v>
      </c>
      <c r="J23" s="110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">
        <v>34</v>
      </c>
      <c r="F24" s="31"/>
      <c r="G24" s="31"/>
      <c r="H24" s="31"/>
      <c r="I24" s="109" t="s">
        <v>27</v>
      </c>
      <c r="J24" s="110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35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81" t="s">
        <v>1</v>
      </c>
      <c r="F27" s="281"/>
      <c r="G27" s="281"/>
      <c r="H27" s="28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6"/>
      <c r="C30" s="31"/>
      <c r="D30" s="110" t="s">
        <v>129</v>
      </c>
      <c r="E30" s="31"/>
      <c r="F30" s="31"/>
      <c r="G30" s="31"/>
      <c r="H30" s="31"/>
      <c r="I30" s="31"/>
      <c r="J30" s="116">
        <f>J96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6"/>
      <c r="C31" s="31"/>
      <c r="D31" s="117" t="s">
        <v>130</v>
      </c>
      <c r="E31" s="31"/>
      <c r="F31" s="31"/>
      <c r="G31" s="31"/>
      <c r="H31" s="31"/>
      <c r="I31" s="31"/>
      <c r="J31" s="116">
        <f>J113</f>
        <v>0</v>
      </c>
      <c r="K31" s="3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18" t="s">
        <v>36</v>
      </c>
      <c r="E32" s="31"/>
      <c r="F32" s="31"/>
      <c r="G32" s="31"/>
      <c r="H32" s="31"/>
      <c r="I32" s="31"/>
      <c r="J32" s="119">
        <f>ROUND(J30 + J31,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15"/>
      <c r="E33" s="115"/>
      <c r="F33" s="115"/>
      <c r="G33" s="115"/>
      <c r="H33" s="115"/>
      <c r="I33" s="115"/>
      <c r="J33" s="115"/>
      <c r="K33" s="115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0" t="s">
        <v>38</v>
      </c>
      <c r="G34" s="31"/>
      <c r="H34" s="31"/>
      <c r="I34" s="120" t="s">
        <v>37</v>
      </c>
      <c r="J34" s="120" t="s">
        <v>39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1" t="s">
        <v>40</v>
      </c>
      <c r="E35" s="109" t="s">
        <v>41</v>
      </c>
      <c r="F35" s="122">
        <f>ROUND((SUM(BE113:BE120) + SUM(BE140:BE229)),  2)</f>
        <v>0</v>
      </c>
      <c r="G35" s="31"/>
      <c r="H35" s="31"/>
      <c r="I35" s="123">
        <v>0.21</v>
      </c>
      <c r="J35" s="122">
        <f>ROUND(((SUM(BE113:BE120) + SUM(BE140:BE229))*I35),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09" t="s">
        <v>42</v>
      </c>
      <c r="F36" s="122">
        <f>ROUND((SUM(BF113:BF120) + SUM(BF140:BF229)),  2)</f>
        <v>0</v>
      </c>
      <c r="G36" s="31"/>
      <c r="H36" s="31"/>
      <c r="I36" s="123">
        <v>0.15</v>
      </c>
      <c r="J36" s="122">
        <f>ROUND(((SUM(BF113:BF120) + SUM(BF140:BF229))*I36),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43</v>
      </c>
      <c r="F37" s="122">
        <f>ROUND((SUM(BG113:BG120) + SUM(BG140:BG229)),  2)</f>
        <v>0</v>
      </c>
      <c r="G37" s="31"/>
      <c r="H37" s="31"/>
      <c r="I37" s="123">
        <v>0.21</v>
      </c>
      <c r="J37" s="122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09" t="s">
        <v>44</v>
      </c>
      <c r="F38" s="122">
        <f>ROUND((SUM(BH113:BH120) + SUM(BH140:BH229)),  2)</f>
        <v>0</v>
      </c>
      <c r="G38" s="31"/>
      <c r="H38" s="31"/>
      <c r="I38" s="123">
        <v>0.15</v>
      </c>
      <c r="J38" s="122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09" t="s">
        <v>45</v>
      </c>
      <c r="F39" s="122">
        <f>ROUND((SUM(BI113:BI120) + SUM(BI140:BI229)),  2)</f>
        <v>0</v>
      </c>
      <c r="G39" s="31"/>
      <c r="H39" s="31"/>
      <c r="I39" s="123">
        <v>0</v>
      </c>
      <c r="J39" s="122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4"/>
      <c r="D41" s="125" t="s">
        <v>46</v>
      </c>
      <c r="E41" s="126"/>
      <c r="F41" s="126"/>
      <c r="G41" s="127" t="s">
        <v>47</v>
      </c>
      <c r="H41" s="128" t="s">
        <v>48</v>
      </c>
      <c r="I41" s="126"/>
      <c r="J41" s="129">
        <f>SUM(J32:J39)</f>
        <v>0</v>
      </c>
      <c r="K41" s="130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hidden="1" customHeight="1">
      <c r="A81" s="31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hidden="1" customHeight="1">
      <c r="A82" s="31"/>
      <c r="B82" s="32"/>
      <c r="C82" s="20" t="s">
        <v>131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3"/>
      <c r="D85" s="33"/>
      <c r="E85" s="272" t="str">
        <f>E7</f>
        <v>Rekonstrukce kina Vesmír</v>
      </c>
      <c r="F85" s="273"/>
      <c r="G85" s="273"/>
      <c r="H85" s="27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127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3"/>
      <c r="D87" s="33"/>
      <c r="E87" s="265" t="str">
        <f>E9</f>
        <v>643-04 - stavební práce 1.pp</v>
      </c>
      <c r="F87" s="274"/>
      <c r="G87" s="274"/>
      <c r="H87" s="274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hidden="1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23. 7. 2020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7" hidden="1" customHeight="1">
      <c r="A91" s="31"/>
      <c r="B91" s="32"/>
      <c r="C91" s="26" t="s">
        <v>24</v>
      </c>
      <c r="D91" s="33"/>
      <c r="E91" s="33"/>
      <c r="F91" s="24" t="str">
        <f>E15</f>
        <v>Město Trutnov</v>
      </c>
      <c r="G91" s="33"/>
      <c r="H91" s="33"/>
      <c r="I91" s="26" t="s">
        <v>30</v>
      </c>
      <c r="J91" s="29" t="str">
        <f>E21</f>
        <v>ROSA ARCHITEKT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hidden="1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26" t="s">
        <v>33</v>
      </c>
      <c r="J92" s="29" t="str">
        <f>E24</f>
        <v>Martina Škopová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42" t="s">
        <v>132</v>
      </c>
      <c r="D94" s="143"/>
      <c r="E94" s="143"/>
      <c r="F94" s="143"/>
      <c r="G94" s="143"/>
      <c r="H94" s="143"/>
      <c r="I94" s="143"/>
      <c r="J94" s="144" t="s">
        <v>133</v>
      </c>
      <c r="K94" s="14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hidden="1" customHeight="1">
      <c r="A96" s="31"/>
      <c r="B96" s="32"/>
      <c r="C96" s="145" t="s">
        <v>134</v>
      </c>
      <c r="D96" s="33"/>
      <c r="E96" s="33"/>
      <c r="F96" s="33"/>
      <c r="G96" s="33"/>
      <c r="H96" s="33"/>
      <c r="I96" s="33"/>
      <c r="J96" s="81">
        <f>J140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135</v>
      </c>
    </row>
    <row r="97" spans="1:31" s="9" customFormat="1" ht="24.95" hidden="1" customHeight="1">
      <c r="B97" s="146"/>
      <c r="C97" s="147"/>
      <c r="D97" s="148" t="s">
        <v>136</v>
      </c>
      <c r="E97" s="149"/>
      <c r="F97" s="149"/>
      <c r="G97" s="149"/>
      <c r="H97" s="149"/>
      <c r="I97" s="149"/>
      <c r="J97" s="150">
        <f>J141</f>
        <v>0</v>
      </c>
      <c r="K97" s="147"/>
      <c r="L97" s="151"/>
    </row>
    <row r="98" spans="1:31" s="10" customFormat="1" ht="19.899999999999999" hidden="1" customHeight="1">
      <c r="B98" s="152"/>
      <c r="C98" s="153"/>
      <c r="D98" s="154" t="s">
        <v>318</v>
      </c>
      <c r="E98" s="155"/>
      <c r="F98" s="155"/>
      <c r="G98" s="155"/>
      <c r="H98" s="155"/>
      <c r="I98" s="155"/>
      <c r="J98" s="156">
        <f>J142</f>
        <v>0</v>
      </c>
      <c r="K98" s="153"/>
      <c r="L98" s="157"/>
    </row>
    <row r="99" spans="1:31" s="10" customFormat="1" ht="19.899999999999999" hidden="1" customHeight="1">
      <c r="B99" s="152"/>
      <c r="C99" s="153"/>
      <c r="D99" s="154" t="s">
        <v>740</v>
      </c>
      <c r="E99" s="155"/>
      <c r="F99" s="155"/>
      <c r="G99" s="155"/>
      <c r="H99" s="155"/>
      <c r="I99" s="155"/>
      <c r="J99" s="156">
        <f>J145</f>
        <v>0</v>
      </c>
      <c r="K99" s="153"/>
      <c r="L99" s="157"/>
    </row>
    <row r="100" spans="1:31" s="10" customFormat="1" ht="19.899999999999999" hidden="1" customHeight="1">
      <c r="B100" s="152"/>
      <c r="C100" s="153"/>
      <c r="D100" s="154" t="s">
        <v>741</v>
      </c>
      <c r="E100" s="155"/>
      <c r="F100" s="155"/>
      <c r="G100" s="155"/>
      <c r="H100" s="155"/>
      <c r="I100" s="155"/>
      <c r="J100" s="156">
        <f>J160</f>
        <v>0</v>
      </c>
      <c r="K100" s="153"/>
      <c r="L100" s="157"/>
    </row>
    <row r="101" spans="1:31" s="10" customFormat="1" ht="19.899999999999999" hidden="1" customHeight="1">
      <c r="B101" s="152"/>
      <c r="C101" s="153"/>
      <c r="D101" s="154" t="s">
        <v>742</v>
      </c>
      <c r="E101" s="155"/>
      <c r="F101" s="155"/>
      <c r="G101" s="155"/>
      <c r="H101" s="155"/>
      <c r="I101" s="155"/>
      <c r="J101" s="156">
        <f>J172</f>
        <v>0</v>
      </c>
      <c r="K101" s="153"/>
      <c r="L101" s="157"/>
    </row>
    <row r="102" spans="1:31" s="10" customFormat="1" ht="19.899999999999999" hidden="1" customHeight="1">
      <c r="B102" s="152"/>
      <c r="C102" s="153"/>
      <c r="D102" s="154" t="s">
        <v>743</v>
      </c>
      <c r="E102" s="155"/>
      <c r="F102" s="155"/>
      <c r="G102" s="155"/>
      <c r="H102" s="155"/>
      <c r="I102" s="155"/>
      <c r="J102" s="156">
        <f>J183</f>
        <v>0</v>
      </c>
      <c r="K102" s="153"/>
      <c r="L102" s="157"/>
    </row>
    <row r="103" spans="1:31" s="10" customFormat="1" ht="19.899999999999999" hidden="1" customHeight="1">
      <c r="B103" s="152"/>
      <c r="C103" s="153"/>
      <c r="D103" s="154" t="s">
        <v>744</v>
      </c>
      <c r="E103" s="155"/>
      <c r="F103" s="155"/>
      <c r="G103" s="155"/>
      <c r="H103" s="155"/>
      <c r="I103" s="155"/>
      <c r="J103" s="156">
        <f>J192</f>
        <v>0</v>
      </c>
      <c r="K103" s="153"/>
      <c r="L103" s="157"/>
    </row>
    <row r="104" spans="1:31" s="10" customFormat="1" ht="19.899999999999999" hidden="1" customHeight="1">
      <c r="B104" s="152"/>
      <c r="C104" s="153"/>
      <c r="D104" s="154" t="s">
        <v>745</v>
      </c>
      <c r="E104" s="155"/>
      <c r="F104" s="155"/>
      <c r="G104" s="155"/>
      <c r="H104" s="155"/>
      <c r="I104" s="155"/>
      <c r="J104" s="156">
        <f>J201</f>
        <v>0</v>
      </c>
      <c r="K104" s="153"/>
      <c r="L104" s="157"/>
    </row>
    <row r="105" spans="1:31" s="9" customFormat="1" ht="24.95" hidden="1" customHeight="1">
      <c r="B105" s="146"/>
      <c r="C105" s="147"/>
      <c r="D105" s="148" t="s">
        <v>139</v>
      </c>
      <c r="E105" s="149"/>
      <c r="F105" s="149"/>
      <c r="G105" s="149"/>
      <c r="H105" s="149"/>
      <c r="I105" s="149"/>
      <c r="J105" s="150">
        <f>J203</f>
        <v>0</v>
      </c>
      <c r="K105" s="147"/>
      <c r="L105" s="151"/>
    </row>
    <row r="106" spans="1:31" s="10" customFormat="1" ht="19.899999999999999" hidden="1" customHeight="1">
      <c r="B106" s="152"/>
      <c r="C106" s="153"/>
      <c r="D106" s="154" t="s">
        <v>746</v>
      </c>
      <c r="E106" s="155"/>
      <c r="F106" s="155"/>
      <c r="G106" s="155"/>
      <c r="H106" s="155"/>
      <c r="I106" s="155"/>
      <c r="J106" s="156">
        <f>J204</f>
        <v>0</v>
      </c>
      <c r="K106" s="153"/>
      <c r="L106" s="157"/>
    </row>
    <row r="107" spans="1:31" s="10" customFormat="1" ht="19.899999999999999" hidden="1" customHeight="1">
      <c r="B107" s="152"/>
      <c r="C107" s="153"/>
      <c r="D107" s="154" t="s">
        <v>684</v>
      </c>
      <c r="E107" s="155"/>
      <c r="F107" s="155"/>
      <c r="G107" s="155"/>
      <c r="H107" s="155"/>
      <c r="I107" s="155"/>
      <c r="J107" s="156">
        <f>J213</f>
        <v>0</v>
      </c>
      <c r="K107" s="153"/>
      <c r="L107" s="157"/>
    </row>
    <row r="108" spans="1:31" s="10" customFormat="1" ht="19.899999999999999" hidden="1" customHeight="1">
      <c r="B108" s="152"/>
      <c r="C108" s="153"/>
      <c r="D108" s="154" t="s">
        <v>143</v>
      </c>
      <c r="E108" s="155"/>
      <c r="F108" s="155"/>
      <c r="G108" s="155"/>
      <c r="H108" s="155"/>
      <c r="I108" s="155"/>
      <c r="J108" s="156">
        <f>J217</f>
        <v>0</v>
      </c>
      <c r="K108" s="153"/>
      <c r="L108" s="157"/>
    </row>
    <row r="109" spans="1:31" s="10" customFormat="1" ht="19.899999999999999" hidden="1" customHeight="1">
      <c r="B109" s="152"/>
      <c r="C109" s="153"/>
      <c r="D109" s="154" t="s">
        <v>747</v>
      </c>
      <c r="E109" s="155"/>
      <c r="F109" s="155"/>
      <c r="G109" s="155"/>
      <c r="H109" s="155"/>
      <c r="I109" s="155"/>
      <c r="J109" s="156">
        <f>J219</f>
        <v>0</v>
      </c>
      <c r="K109" s="153"/>
      <c r="L109" s="157"/>
    </row>
    <row r="110" spans="1:31" s="10" customFormat="1" ht="19.899999999999999" hidden="1" customHeight="1">
      <c r="B110" s="152"/>
      <c r="C110" s="153"/>
      <c r="D110" s="154" t="s">
        <v>748</v>
      </c>
      <c r="E110" s="155"/>
      <c r="F110" s="155"/>
      <c r="G110" s="155"/>
      <c r="H110" s="155"/>
      <c r="I110" s="155"/>
      <c r="J110" s="156">
        <f>J223</f>
        <v>0</v>
      </c>
      <c r="K110" s="153"/>
      <c r="L110" s="157"/>
    </row>
    <row r="111" spans="1:31" s="2" customFormat="1" ht="21.75" hidden="1" customHeight="1">
      <c r="A111" s="31"/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hidden="1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29.25" hidden="1" customHeight="1">
      <c r="A113" s="31"/>
      <c r="B113" s="32"/>
      <c r="C113" s="145" t="s">
        <v>145</v>
      </c>
      <c r="D113" s="33"/>
      <c r="E113" s="33"/>
      <c r="F113" s="33"/>
      <c r="G113" s="33"/>
      <c r="H113" s="33"/>
      <c r="I113" s="33"/>
      <c r="J113" s="158">
        <f>ROUND(J114 + J115 + J116 + J117 + J118 + J119,2)</f>
        <v>0</v>
      </c>
      <c r="K113" s="33"/>
      <c r="L113" s="48"/>
      <c r="N113" s="159" t="s">
        <v>40</v>
      </c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8" hidden="1" customHeight="1">
      <c r="A114" s="31"/>
      <c r="B114" s="32"/>
      <c r="C114" s="33"/>
      <c r="D114" s="270" t="s">
        <v>146</v>
      </c>
      <c r="E114" s="271"/>
      <c r="F114" s="271"/>
      <c r="G114" s="33"/>
      <c r="H114" s="33"/>
      <c r="I114" s="33"/>
      <c r="J114" s="161">
        <v>0</v>
      </c>
      <c r="K114" s="33"/>
      <c r="L114" s="162"/>
      <c r="M114" s="163"/>
      <c r="N114" s="164" t="s">
        <v>41</v>
      </c>
      <c r="O114" s="163"/>
      <c r="P114" s="163"/>
      <c r="Q114" s="163"/>
      <c r="R114" s="163"/>
      <c r="S114" s="165"/>
      <c r="T114" s="165"/>
      <c r="U114" s="165"/>
      <c r="V114" s="165"/>
      <c r="W114" s="165"/>
      <c r="X114" s="165"/>
      <c r="Y114" s="165"/>
      <c r="Z114" s="165"/>
      <c r="AA114" s="165"/>
      <c r="AB114" s="165"/>
      <c r="AC114" s="165"/>
      <c r="AD114" s="165"/>
      <c r="AE114" s="165"/>
      <c r="AF114" s="163"/>
      <c r="AG114" s="163"/>
      <c r="AH114" s="163"/>
      <c r="AI114" s="163"/>
      <c r="AJ114" s="163"/>
      <c r="AK114" s="163"/>
      <c r="AL114" s="163"/>
      <c r="AM114" s="163"/>
      <c r="AN114" s="163"/>
      <c r="AO114" s="163"/>
      <c r="AP114" s="163"/>
      <c r="AQ114" s="163"/>
      <c r="AR114" s="163"/>
      <c r="AS114" s="163"/>
      <c r="AT114" s="163"/>
      <c r="AU114" s="163"/>
      <c r="AV114" s="163"/>
      <c r="AW114" s="163"/>
      <c r="AX114" s="163"/>
      <c r="AY114" s="166" t="s">
        <v>124</v>
      </c>
      <c r="AZ114" s="163"/>
      <c r="BA114" s="163"/>
      <c r="BB114" s="163"/>
      <c r="BC114" s="163"/>
      <c r="BD114" s="163"/>
      <c r="BE114" s="167">
        <f t="shared" ref="BE114:BE119" si="0">IF(N114="základní",J114,0)</f>
        <v>0</v>
      </c>
      <c r="BF114" s="167">
        <f t="shared" ref="BF114:BF119" si="1">IF(N114="snížená",J114,0)</f>
        <v>0</v>
      </c>
      <c r="BG114" s="167">
        <f t="shared" ref="BG114:BG119" si="2">IF(N114="zákl. přenesená",J114,0)</f>
        <v>0</v>
      </c>
      <c r="BH114" s="167">
        <f t="shared" ref="BH114:BH119" si="3">IF(N114="sníž. přenesená",J114,0)</f>
        <v>0</v>
      </c>
      <c r="BI114" s="167">
        <f t="shared" ref="BI114:BI119" si="4">IF(N114="nulová",J114,0)</f>
        <v>0</v>
      </c>
      <c r="BJ114" s="166" t="s">
        <v>84</v>
      </c>
      <c r="BK114" s="163"/>
      <c r="BL114" s="163"/>
      <c r="BM114" s="163"/>
    </row>
    <row r="115" spans="1:65" s="2" customFormat="1" ht="18" hidden="1" customHeight="1">
      <c r="A115" s="31"/>
      <c r="B115" s="32"/>
      <c r="C115" s="33"/>
      <c r="D115" s="270" t="s">
        <v>147</v>
      </c>
      <c r="E115" s="271"/>
      <c r="F115" s="271"/>
      <c r="G115" s="33"/>
      <c r="H115" s="33"/>
      <c r="I115" s="33"/>
      <c r="J115" s="161">
        <v>0</v>
      </c>
      <c r="K115" s="33"/>
      <c r="L115" s="162"/>
      <c r="M115" s="163"/>
      <c r="N115" s="164" t="s">
        <v>41</v>
      </c>
      <c r="O115" s="163"/>
      <c r="P115" s="163"/>
      <c r="Q115" s="163"/>
      <c r="R115" s="163"/>
      <c r="S115" s="165"/>
      <c r="T115" s="165"/>
      <c r="U115" s="165"/>
      <c r="V115" s="165"/>
      <c r="W115" s="165"/>
      <c r="X115" s="165"/>
      <c r="Y115" s="165"/>
      <c r="Z115" s="165"/>
      <c r="AA115" s="165"/>
      <c r="AB115" s="165"/>
      <c r="AC115" s="165"/>
      <c r="AD115" s="165"/>
      <c r="AE115" s="165"/>
      <c r="AF115" s="163"/>
      <c r="AG115" s="163"/>
      <c r="AH115" s="163"/>
      <c r="AI115" s="163"/>
      <c r="AJ115" s="163"/>
      <c r="AK115" s="163"/>
      <c r="AL115" s="163"/>
      <c r="AM115" s="163"/>
      <c r="AN115" s="163"/>
      <c r="AO115" s="163"/>
      <c r="AP115" s="163"/>
      <c r="AQ115" s="163"/>
      <c r="AR115" s="163"/>
      <c r="AS115" s="163"/>
      <c r="AT115" s="163"/>
      <c r="AU115" s="163"/>
      <c r="AV115" s="163"/>
      <c r="AW115" s="163"/>
      <c r="AX115" s="163"/>
      <c r="AY115" s="166" t="s">
        <v>124</v>
      </c>
      <c r="AZ115" s="163"/>
      <c r="BA115" s="163"/>
      <c r="BB115" s="163"/>
      <c r="BC115" s="163"/>
      <c r="BD115" s="163"/>
      <c r="BE115" s="167">
        <f t="shared" si="0"/>
        <v>0</v>
      </c>
      <c r="BF115" s="167">
        <f t="shared" si="1"/>
        <v>0</v>
      </c>
      <c r="BG115" s="167">
        <f t="shared" si="2"/>
        <v>0</v>
      </c>
      <c r="BH115" s="167">
        <f t="shared" si="3"/>
        <v>0</v>
      </c>
      <c r="BI115" s="167">
        <f t="shared" si="4"/>
        <v>0</v>
      </c>
      <c r="BJ115" s="166" t="s">
        <v>84</v>
      </c>
      <c r="BK115" s="163"/>
      <c r="BL115" s="163"/>
      <c r="BM115" s="163"/>
    </row>
    <row r="116" spans="1:65" s="2" customFormat="1" ht="18" hidden="1" customHeight="1">
      <c r="A116" s="31"/>
      <c r="B116" s="32"/>
      <c r="C116" s="33"/>
      <c r="D116" s="270" t="s">
        <v>148</v>
      </c>
      <c r="E116" s="271"/>
      <c r="F116" s="271"/>
      <c r="G116" s="33"/>
      <c r="H116" s="33"/>
      <c r="I116" s="33"/>
      <c r="J116" s="161">
        <v>0</v>
      </c>
      <c r="K116" s="33"/>
      <c r="L116" s="162"/>
      <c r="M116" s="163"/>
      <c r="N116" s="164" t="s">
        <v>41</v>
      </c>
      <c r="O116" s="163"/>
      <c r="P116" s="163"/>
      <c r="Q116" s="163"/>
      <c r="R116" s="163"/>
      <c r="S116" s="165"/>
      <c r="T116" s="165"/>
      <c r="U116" s="165"/>
      <c r="V116" s="165"/>
      <c r="W116" s="165"/>
      <c r="X116" s="165"/>
      <c r="Y116" s="165"/>
      <c r="Z116" s="165"/>
      <c r="AA116" s="165"/>
      <c r="AB116" s="165"/>
      <c r="AC116" s="165"/>
      <c r="AD116" s="165"/>
      <c r="AE116" s="165"/>
      <c r="AF116" s="163"/>
      <c r="AG116" s="163"/>
      <c r="AH116" s="163"/>
      <c r="AI116" s="163"/>
      <c r="AJ116" s="163"/>
      <c r="AK116" s="163"/>
      <c r="AL116" s="163"/>
      <c r="AM116" s="163"/>
      <c r="AN116" s="163"/>
      <c r="AO116" s="163"/>
      <c r="AP116" s="163"/>
      <c r="AQ116" s="163"/>
      <c r="AR116" s="163"/>
      <c r="AS116" s="163"/>
      <c r="AT116" s="163"/>
      <c r="AU116" s="163"/>
      <c r="AV116" s="163"/>
      <c r="AW116" s="163"/>
      <c r="AX116" s="163"/>
      <c r="AY116" s="166" t="s">
        <v>124</v>
      </c>
      <c r="AZ116" s="163"/>
      <c r="BA116" s="163"/>
      <c r="BB116" s="163"/>
      <c r="BC116" s="163"/>
      <c r="BD116" s="163"/>
      <c r="BE116" s="167">
        <f t="shared" si="0"/>
        <v>0</v>
      </c>
      <c r="BF116" s="167">
        <f t="shared" si="1"/>
        <v>0</v>
      </c>
      <c r="BG116" s="167">
        <f t="shared" si="2"/>
        <v>0</v>
      </c>
      <c r="BH116" s="167">
        <f t="shared" si="3"/>
        <v>0</v>
      </c>
      <c r="BI116" s="167">
        <f t="shared" si="4"/>
        <v>0</v>
      </c>
      <c r="BJ116" s="166" t="s">
        <v>84</v>
      </c>
      <c r="BK116" s="163"/>
      <c r="BL116" s="163"/>
      <c r="BM116" s="163"/>
    </row>
    <row r="117" spans="1:65" s="2" customFormat="1" ht="18" hidden="1" customHeight="1">
      <c r="A117" s="31"/>
      <c r="B117" s="32"/>
      <c r="C117" s="33"/>
      <c r="D117" s="270" t="s">
        <v>149</v>
      </c>
      <c r="E117" s="271"/>
      <c r="F117" s="271"/>
      <c r="G117" s="33"/>
      <c r="H117" s="33"/>
      <c r="I117" s="33"/>
      <c r="J117" s="161">
        <v>0</v>
      </c>
      <c r="K117" s="33"/>
      <c r="L117" s="162"/>
      <c r="M117" s="163"/>
      <c r="N117" s="164" t="s">
        <v>41</v>
      </c>
      <c r="O117" s="163"/>
      <c r="P117" s="163"/>
      <c r="Q117" s="163"/>
      <c r="R117" s="163"/>
      <c r="S117" s="165"/>
      <c r="T117" s="165"/>
      <c r="U117" s="165"/>
      <c r="V117" s="165"/>
      <c r="W117" s="165"/>
      <c r="X117" s="165"/>
      <c r="Y117" s="165"/>
      <c r="Z117" s="165"/>
      <c r="AA117" s="165"/>
      <c r="AB117" s="165"/>
      <c r="AC117" s="165"/>
      <c r="AD117" s="165"/>
      <c r="AE117" s="165"/>
      <c r="AF117" s="163"/>
      <c r="AG117" s="163"/>
      <c r="AH117" s="163"/>
      <c r="AI117" s="163"/>
      <c r="AJ117" s="163"/>
      <c r="AK117" s="163"/>
      <c r="AL117" s="163"/>
      <c r="AM117" s="163"/>
      <c r="AN117" s="163"/>
      <c r="AO117" s="163"/>
      <c r="AP117" s="163"/>
      <c r="AQ117" s="163"/>
      <c r="AR117" s="163"/>
      <c r="AS117" s="163"/>
      <c r="AT117" s="163"/>
      <c r="AU117" s="163"/>
      <c r="AV117" s="163"/>
      <c r="AW117" s="163"/>
      <c r="AX117" s="163"/>
      <c r="AY117" s="166" t="s">
        <v>124</v>
      </c>
      <c r="AZ117" s="163"/>
      <c r="BA117" s="163"/>
      <c r="BB117" s="163"/>
      <c r="BC117" s="163"/>
      <c r="BD117" s="163"/>
      <c r="BE117" s="167">
        <f t="shared" si="0"/>
        <v>0</v>
      </c>
      <c r="BF117" s="167">
        <f t="shared" si="1"/>
        <v>0</v>
      </c>
      <c r="BG117" s="167">
        <f t="shared" si="2"/>
        <v>0</v>
      </c>
      <c r="BH117" s="167">
        <f t="shared" si="3"/>
        <v>0</v>
      </c>
      <c r="BI117" s="167">
        <f t="shared" si="4"/>
        <v>0</v>
      </c>
      <c r="BJ117" s="166" t="s">
        <v>84</v>
      </c>
      <c r="BK117" s="163"/>
      <c r="BL117" s="163"/>
      <c r="BM117" s="163"/>
    </row>
    <row r="118" spans="1:65" s="2" customFormat="1" ht="18" hidden="1" customHeight="1">
      <c r="A118" s="31"/>
      <c r="B118" s="32"/>
      <c r="C118" s="33"/>
      <c r="D118" s="270" t="s">
        <v>150</v>
      </c>
      <c r="E118" s="271"/>
      <c r="F118" s="271"/>
      <c r="G118" s="33"/>
      <c r="H118" s="33"/>
      <c r="I118" s="33"/>
      <c r="J118" s="161">
        <v>0</v>
      </c>
      <c r="K118" s="33"/>
      <c r="L118" s="162"/>
      <c r="M118" s="163"/>
      <c r="N118" s="164" t="s">
        <v>41</v>
      </c>
      <c r="O118" s="163"/>
      <c r="P118" s="163"/>
      <c r="Q118" s="163"/>
      <c r="R118" s="163"/>
      <c r="S118" s="165"/>
      <c r="T118" s="165"/>
      <c r="U118" s="165"/>
      <c r="V118" s="165"/>
      <c r="W118" s="165"/>
      <c r="X118" s="165"/>
      <c r="Y118" s="165"/>
      <c r="Z118" s="165"/>
      <c r="AA118" s="165"/>
      <c r="AB118" s="165"/>
      <c r="AC118" s="165"/>
      <c r="AD118" s="165"/>
      <c r="AE118" s="165"/>
      <c r="AF118" s="163"/>
      <c r="AG118" s="163"/>
      <c r="AH118" s="163"/>
      <c r="AI118" s="163"/>
      <c r="AJ118" s="163"/>
      <c r="AK118" s="163"/>
      <c r="AL118" s="163"/>
      <c r="AM118" s="163"/>
      <c r="AN118" s="163"/>
      <c r="AO118" s="163"/>
      <c r="AP118" s="163"/>
      <c r="AQ118" s="163"/>
      <c r="AR118" s="163"/>
      <c r="AS118" s="163"/>
      <c r="AT118" s="163"/>
      <c r="AU118" s="163"/>
      <c r="AV118" s="163"/>
      <c r="AW118" s="163"/>
      <c r="AX118" s="163"/>
      <c r="AY118" s="166" t="s">
        <v>124</v>
      </c>
      <c r="AZ118" s="163"/>
      <c r="BA118" s="163"/>
      <c r="BB118" s="163"/>
      <c r="BC118" s="163"/>
      <c r="BD118" s="163"/>
      <c r="BE118" s="167">
        <f t="shared" si="0"/>
        <v>0</v>
      </c>
      <c r="BF118" s="167">
        <f t="shared" si="1"/>
        <v>0</v>
      </c>
      <c r="BG118" s="167">
        <f t="shared" si="2"/>
        <v>0</v>
      </c>
      <c r="BH118" s="167">
        <f t="shared" si="3"/>
        <v>0</v>
      </c>
      <c r="BI118" s="167">
        <f t="shared" si="4"/>
        <v>0</v>
      </c>
      <c r="BJ118" s="166" t="s">
        <v>84</v>
      </c>
      <c r="BK118" s="163"/>
      <c r="BL118" s="163"/>
      <c r="BM118" s="163"/>
    </row>
    <row r="119" spans="1:65" s="2" customFormat="1" ht="18" hidden="1" customHeight="1">
      <c r="A119" s="31"/>
      <c r="B119" s="32"/>
      <c r="C119" s="33"/>
      <c r="D119" s="160" t="s">
        <v>151</v>
      </c>
      <c r="E119" s="33"/>
      <c r="F119" s="33"/>
      <c r="G119" s="33"/>
      <c r="H119" s="33"/>
      <c r="I119" s="33"/>
      <c r="J119" s="161">
        <f>ROUND(J30*T119,2)</f>
        <v>0</v>
      </c>
      <c r="K119" s="33"/>
      <c r="L119" s="162"/>
      <c r="M119" s="163"/>
      <c r="N119" s="164" t="s">
        <v>41</v>
      </c>
      <c r="O119" s="163"/>
      <c r="P119" s="163"/>
      <c r="Q119" s="163"/>
      <c r="R119" s="163"/>
      <c r="S119" s="165"/>
      <c r="T119" s="165"/>
      <c r="U119" s="165"/>
      <c r="V119" s="165"/>
      <c r="W119" s="165"/>
      <c r="X119" s="165"/>
      <c r="Y119" s="165"/>
      <c r="Z119" s="165"/>
      <c r="AA119" s="165"/>
      <c r="AB119" s="165"/>
      <c r="AC119" s="165"/>
      <c r="AD119" s="165"/>
      <c r="AE119" s="165"/>
      <c r="AF119" s="163"/>
      <c r="AG119" s="163"/>
      <c r="AH119" s="163"/>
      <c r="AI119" s="163"/>
      <c r="AJ119" s="163"/>
      <c r="AK119" s="163"/>
      <c r="AL119" s="163"/>
      <c r="AM119" s="163"/>
      <c r="AN119" s="163"/>
      <c r="AO119" s="163"/>
      <c r="AP119" s="163"/>
      <c r="AQ119" s="163"/>
      <c r="AR119" s="163"/>
      <c r="AS119" s="163"/>
      <c r="AT119" s="163"/>
      <c r="AU119" s="163"/>
      <c r="AV119" s="163"/>
      <c r="AW119" s="163"/>
      <c r="AX119" s="163"/>
      <c r="AY119" s="166" t="s">
        <v>152</v>
      </c>
      <c r="AZ119" s="163"/>
      <c r="BA119" s="163"/>
      <c r="BB119" s="163"/>
      <c r="BC119" s="163"/>
      <c r="BD119" s="163"/>
      <c r="BE119" s="167">
        <f t="shared" si="0"/>
        <v>0</v>
      </c>
      <c r="BF119" s="167">
        <f t="shared" si="1"/>
        <v>0</v>
      </c>
      <c r="BG119" s="167">
        <f t="shared" si="2"/>
        <v>0</v>
      </c>
      <c r="BH119" s="167">
        <f t="shared" si="3"/>
        <v>0</v>
      </c>
      <c r="BI119" s="167">
        <f t="shared" si="4"/>
        <v>0</v>
      </c>
      <c r="BJ119" s="166" t="s">
        <v>84</v>
      </c>
      <c r="BK119" s="163"/>
      <c r="BL119" s="163"/>
      <c r="BM119" s="163"/>
    </row>
    <row r="120" spans="1:65" s="2" customFormat="1" hidden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29.25" hidden="1" customHeight="1">
      <c r="A121" s="31"/>
      <c r="B121" s="32"/>
      <c r="C121" s="168" t="s">
        <v>153</v>
      </c>
      <c r="D121" s="143"/>
      <c r="E121" s="143"/>
      <c r="F121" s="143"/>
      <c r="G121" s="143"/>
      <c r="H121" s="143"/>
      <c r="I121" s="143"/>
      <c r="J121" s="169">
        <f>ROUND(J96+J113,2)</f>
        <v>0</v>
      </c>
      <c r="K121" s="14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6.95" hidden="1" customHeight="1">
      <c r="A122" s="31"/>
      <c r="B122" s="51"/>
      <c r="C122" s="52"/>
      <c r="D122" s="52"/>
      <c r="E122" s="52"/>
      <c r="F122" s="52"/>
      <c r="G122" s="52"/>
      <c r="H122" s="52"/>
      <c r="I122" s="52"/>
      <c r="J122" s="52"/>
      <c r="K122" s="52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hidden="1"/>
    <row r="124" spans="1:65" hidden="1"/>
    <row r="125" spans="1:65" hidden="1"/>
    <row r="126" spans="1:65" s="2" customFormat="1" ht="6.95" customHeight="1">
      <c r="A126" s="31"/>
      <c r="B126" s="53"/>
      <c r="C126" s="54"/>
      <c r="D126" s="54"/>
      <c r="E126" s="54"/>
      <c r="F126" s="54"/>
      <c r="G126" s="54"/>
      <c r="H126" s="54"/>
      <c r="I126" s="54"/>
      <c r="J126" s="54"/>
      <c r="K126" s="54"/>
      <c r="L126" s="48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65" s="2" customFormat="1" ht="24.95" customHeight="1">
      <c r="A127" s="31"/>
      <c r="B127" s="32"/>
      <c r="C127" s="20" t="s">
        <v>154</v>
      </c>
      <c r="D127" s="33"/>
      <c r="E127" s="33"/>
      <c r="F127" s="33"/>
      <c r="G127" s="33"/>
      <c r="H127" s="33"/>
      <c r="I127" s="33"/>
      <c r="J127" s="33"/>
      <c r="K127" s="33"/>
      <c r="L127" s="48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65" s="2" customFormat="1" ht="6.95" customHeight="1">
      <c r="A128" s="31"/>
      <c r="B128" s="32"/>
      <c r="C128" s="33"/>
      <c r="D128" s="33"/>
      <c r="E128" s="33"/>
      <c r="F128" s="33"/>
      <c r="G128" s="33"/>
      <c r="H128" s="33"/>
      <c r="I128" s="33"/>
      <c r="J128" s="33"/>
      <c r="K128" s="33"/>
      <c r="L128" s="48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12" customHeight="1">
      <c r="A129" s="31"/>
      <c r="B129" s="32"/>
      <c r="C129" s="26" t="s">
        <v>16</v>
      </c>
      <c r="D129" s="33"/>
      <c r="E129" s="33"/>
      <c r="F129" s="33"/>
      <c r="G129" s="33"/>
      <c r="H129" s="33"/>
      <c r="I129" s="33"/>
      <c r="J129" s="33"/>
      <c r="K129" s="33"/>
      <c r="L129" s="48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2" customFormat="1" ht="16.5" customHeight="1">
      <c r="A130" s="31"/>
      <c r="B130" s="32"/>
      <c r="C130" s="33"/>
      <c r="D130" s="33"/>
      <c r="E130" s="272" t="str">
        <f>E7</f>
        <v>Rekonstrukce kina Vesmír</v>
      </c>
      <c r="F130" s="273"/>
      <c r="G130" s="273"/>
      <c r="H130" s="273"/>
      <c r="I130" s="33"/>
      <c r="J130" s="33"/>
      <c r="K130" s="33"/>
      <c r="L130" s="48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5" s="2" customFormat="1" ht="12" customHeight="1">
      <c r="A131" s="31"/>
      <c r="B131" s="32"/>
      <c r="C131" s="26" t="s">
        <v>127</v>
      </c>
      <c r="D131" s="33"/>
      <c r="E131" s="33"/>
      <c r="F131" s="33"/>
      <c r="G131" s="33"/>
      <c r="H131" s="33"/>
      <c r="I131" s="33"/>
      <c r="J131" s="33"/>
      <c r="K131" s="33"/>
      <c r="L131" s="48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65" s="2" customFormat="1" ht="16.5" customHeight="1">
      <c r="A132" s="31"/>
      <c r="B132" s="32"/>
      <c r="C132" s="33"/>
      <c r="D132" s="33"/>
      <c r="E132" s="265" t="str">
        <f>E9</f>
        <v>643-04 - stavební práce 1.pp</v>
      </c>
      <c r="F132" s="274"/>
      <c r="G132" s="274"/>
      <c r="H132" s="274"/>
      <c r="I132" s="33"/>
      <c r="J132" s="33"/>
      <c r="K132" s="33"/>
      <c r="L132" s="48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3" spans="1:65" s="2" customFormat="1" ht="6.95" customHeight="1">
      <c r="A133" s="31"/>
      <c r="B133" s="32"/>
      <c r="C133" s="33"/>
      <c r="D133" s="33"/>
      <c r="E133" s="33"/>
      <c r="F133" s="33"/>
      <c r="G133" s="33"/>
      <c r="H133" s="33"/>
      <c r="I133" s="33"/>
      <c r="J133" s="33"/>
      <c r="K133" s="33"/>
      <c r="L133" s="48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  <row r="134" spans="1:65" s="2" customFormat="1" ht="12" customHeight="1">
      <c r="A134" s="31"/>
      <c r="B134" s="32"/>
      <c r="C134" s="26" t="s">
        <v>20</v>
      </c>
      <c r="D134" s="33"/>
      <c r="E134" s="33"/>
      <c r="F134" s="24" t="str">
        <f>F12</f>
        <v xml:space="preserve"> </v>
      </c>
      <c r="G134" s="33"/>
      <c r="H134" s="33"/>
      <c r="I134" s="26" t="s">
        <v>22</v>
      </c>
      <c r="J134" s="63" t="str">
        <f>IF(J12="","",J12)</f>
        <v>23. 7. 2020</v>
      </c>
      <c r="K134" s="33"/>
      <c r="L134" s="48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  <row r="135" spans="1:65" s="2" customFormat="1" ht="6.95" customHeight="1">
      <c r="A135" s="31"/>
      <c r="B135" s="32"/>
      <c r="C135" s="33"/>
      <c r="D135" s="33"/>
      <c r="E135" s="33"/>
      <c r="F135" s="33"/>
      <c r="G135" s="33"/>
      <c r="H135" s="33"/>
      <c r="I135" s="33"/>
      <c r="J135" s="33"/>
      <c r="K135" s="33"/>
      <c r="L135" s="48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  <row r="136" spans="1:65" s="2" customFormat="1" ht="25.7" customHeight="1">
      <c r="A136" s="31"/>
      <c r="B136" s="32"/>
      <c r="C136" s="26" t="s">
        <v>24</v>
      </c>
      <c r="D136" s="33"/>
      <c r="E136" s="33"/>
      <c r="F136" s="24" t="str">
        <f>E15</f>
        <v>Město Trutnov</v>
      </c>
      <c r="G136" s="33"/>
      <c r="H136" s="33"/>
      <c r="I136" s="26" t="s">
        <v>30</v>
      </c>
      <c r="J136" s="29" t="str">
        <f>E21</f>
        <v>ROSA ARCHITEKT s.r.o.</v>
      </c>
      <c r="K136" s="33"/>
      <c r="L136" s="48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</row>
    <row r="137" spans="1:65" s="2" customFormat="1" ht="15.2" customHeight="1">
      <c r="A137" s="31"/>
      <c r="B137" s="32"/>
      <c r="C137" s="26" t="s">
        <v>28</v>
      </c>
      <c r="D137" s="33"/>
      <c r="E137" s="33"/>
      <c r="F137" s="24" t="str">
        <f>IF(E18="","",E18)</f>
        <v>Vyplň údaj</v>
      </c>
      <c r="G137" s="33"/>
      <c r="H137" s="33"/>
      <c r="I137" s="26" t="s">
        <v>33</v>
      </c>
      <c r="J137" s="29" t="str">
        <f>E24</f>
        <v>Martina Škopová</v>
      </c>
      <c r="K137" s="33"/>
      <c r="L137" s="48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</row>
    <row r="138" spans="1:65" s="2" customFormat="1" ht="10.35" customHeight="1">
      <c r="A138" s="31"/>
      <c r="B138" s="32"/>
      <c r="C138" s="33"/>
      <c r="D138" s="33"/>
      <c r="E138" s="33"/>
      <c r="F138" s="33"/>
      <c r="G138" s="33"/>
      <c r="H138" s="33"/>
      <c r="I138" s="33"/>
      <c r="J138" s="33"/>
      <c r="K138" s="33"/>
      <c r="L138" s="48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</row>
    <row r="139" spans="1:65" s="11" customFormat="1" ht="29.25" customHeight="1">
      <c r="A139" s="170"/>
      <c r="B139" s="171"/>
      <c r="C139" s="172" t="s">
        <v>155</v>
      </c>
      <c r="D139" s="173" t="s">
        <v>61</v>
      </c>
      <c r="E139" s="173" t="s">
        <v>57</v>
      </c>
      <c r="F139" s="173" t="s">
        <v>58</v>
      </c>
      <c r="G139" s="173" t="s">
        <v>156</v>
      </c>
      <c r="H139" s="173" t="s">
        <v>157</v>
      </c>
      <c r="I139" s="173" t="s">
        <v>158</v>
      </c>
      <c r="J139" s="174" t="s">
        <v>133</v>
      </c>
      <c r="K139" s="175" t="s">
        <v>159</v>
      </c>
      <c r="L139" s="176"/>
      <c r="M139" s="72" t="s">
        <v>1</v>
      </c>
      <c r="N139" s="73" t="s">
        <v>40</v>
      </c>
      <c r="O139" s="73" t="s">
        <v>160</v>
      </c>
      <c r="P139" s="73" t="s">
        <v>161</v>
      </c>
      <c r="Q139" s="73" t="s">
        <v>162</v>
      </c>
      <c r="R139" s="73" t="s">
        <v>163</v>
      </c>
      <c r="S139" s="73" t="s">
        <v>164</v>
      </c>
      <c r="T139" s="74" t="s">
        <v>165</v>
      </c>
      <c r="U139" s="170"/>
      <c r="V139" s="170"/>
      <c r="W139" s="170"/>
      <c r="X139" s="170"/>
      <c r="Y139" s="170"/>
      <c r="Z139" s="170"/>
      <c r="AA139" s="170"/>
      <c r="AB139" s="170"/>
      <c r="AC139" s="170"/>
      <c r="AD139" s="170"/>
      <c r="AE139" s="170"/>
    </row>
    <row r="140" spans="1:65" s="2" customFormat="1" ht="22.9" customHeight="1">
      <c r="A140" s="31"/>
      <c r="B140" s="32"/>
      <c r="C140" s="79" t="s">
        <v>166</v>
      </c>
      <c r="D140" s="33"/>
      <c r="E140" s="33"/>
      <c r="F140" s="33"/>
      <c r="G140" s="33"/>
      <c r="H140" s="33"/>
      <c r="I140" s="33"/>
      <c r="J140" s="177">
        <f>BK140</f>
        <v>0</v>
      </c>
      <c r="K140" s="33"/>
      <c r="L140" s="36"/>
      <c r="M140" s="75"/>
      <c r="N140" s="178"/>
      <c r="O140" s="76"/>
      <c r="P140" s="179">
        <f>P141+P203</f>
        <v>0</v>
      </c>
      <c r="Q140" s="76"/>
      <c r="R140" s="179">
        <f>R141+R203</f>
        <v>183.06198857999999</v>
      </c>
      <c r="S140" s="76"/>
      <c r="T140" s="180">
        <f>T141+T203</f>
        <v>0.42229024999999998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75</v>
      </c>
      <c r="AU140" s="14" t="s">
        <v>135</v>
      </c>
      <c r="BK140" s="181">
        <f>BK141+BK203</f>
        <v>0</v>
      </c>
    </row>
    <row r="141" spans="1:65" s="12" customFormat="1" ht="25.9" customHeight="1">
      <c r="B141" s="182"/>
      <c r="C141" s="183"/>
      <c r="D141" s="184" t="s">
        <v>75</v>
      </c>
      <c r="E141" s="185" t="s">
        <v>167</v>
      </c>
      <c r="F141" s="185" t="s">
        <v>168</v>
      </c>
      <c r="G141" s="183"/>
      <c r="H141" s="183"/>
      <c r="I141" s="186"/>
      <c r="J141" s="187">
        <f>BK141</f>
        <v>0</v>
      </c>
      <c r="K141" s="183"/>
      <c r="L141" s="188"/>
      <c r="M141" s="189"/>
      <c r="N141" s="190"/>
      <c r="O141" s="190"/>
      <c r="P141" s="191">
        <f>P142+P145+P160+P172+P183+P192+P201</f>
        <v>0</v>
      </c>
      <c r="Q141" s="190"/>
      <c r="R141" s="191">
        <f>R142+R145+R160+R172+R183+R192+R201</f>
        <v>182.41780803</v>
      </c>
      <c r="S141" s="190"/>
      <c r="T141" s="192">
        <f>T142+T145+T160+T172+T183+T192+T201</f>
        <v>0.41661499999999996</v>
      </c>
      <c r="AR141" s="193" t="s">
        <v>84</v>
      </c>
      <c r="AT141" s="194" t="s">
        <v>75</v>
      </c>
      <c r="AU141" s="194" t="s">
        <v>76</v>
      </c>
      <c r="AY141" s="193" t="s">
        <v>169</v>
      </c>
      <c r="BK141" s="195">
        <f>BK142+BK145+BK160+BK172+BK183+BK192+BK201</f>
        <v>0</v>
      </c>
    </row>
    <row r="142" spans="1:65" s="12" customFormat="1" ht="22.9" customHeight="1">
      <c r="B142" s="182"/>
      <c r="C142" s="183"/>
      <c r="D142" s="184" t="s">
        <v>75</v>
      </c>
      <c r="E142" s="196" t="s">
        <v>84</v>
      </c>
      <c r="F142" s="196" t="s">
        <v>320</v>
      </c>
      <c r="G142" s="183"/>
      <c r="H142" s="183"/>
      <c r="I142" s="186"/>
      <c r="J142" s="197">
        <f>BK142</f>
        <v>0</v>
      </c>
      <c r="K142" s="183"/>
      <c r="L142" s="188"/>
      <c r="M142" s="189"/>
      <c r="N142" s="190"/>
      <c r="O142" s="190"/>
      <c r="P142" s="191">
        <f>SUM(P143:P144)</f>
        <v>0</v>
      </c>
      <c r="Q142" s="190"/>
      <c r="R142" s="191">
        <f>SUM(R143:R144)</f>
        <v>0</v>
      </c>
      <c r="S142" s="190"/>
      <c r="T142" s="192">
        <f>SUM(T143:T144)</f>
        <v>0</v>
      </c>
      <c r="AR142" s="193" t="s">
        <v>84</v>
      </c>
      <c r="AT142" s="194" t="s">
        <v>75</v>
      </c>
      <c r="AU142" s="194" t="s">
        <v>84</v>
      </c>
      <c r="AY142" s="193" t="s">
        <v>169</v>
      </c>
      <c r="BK142" s="195">
        <f>SUM(BK143:BK144)</f>
        <v>0</v>
      </c>
    </row>
    <row r="143" spans="1:65" s="2" customFormat="1" ht="21.75" customHeight="1">
      <c r="A143" s="31"/>
      <c r="B143" s="32"/>
      <c r="C143" s="198" t="s">
        <v>392</v>
      </c>
      <c r="D143" s="198" t="s">
        <v>173</v>
      </c>
      <c r="E143" s="199" t="s">
        <v>749</v>
      </c>
      <c r="F143" s="200" t="s">
        <v>750</v>
      </c>
      <c r="G143" s="201" t="s">
        <v>194</v>
      </c>
      <c r="H143" s="202">
        <v>118.973</v>
      </c>
      <c r="I143" s="203"/>
      <c r="J143" s="204">
        <f>ROUND(I143*H143,2)</f>
        <v>0</v>
      </c>
      <c r="K143" s="205"/>
      <c r="L143" s="36"/>
      <c r="M143" s="206" t="s">
        <v>1</v>
      </c>
      <c r="N143" s="207" t="s">
        <v>41</v>
      </c>
      <c r="O143" s="68"/>
      <c r="P143" s="208">
        <f>O143*H143</f>
        <v>0</v>
      </c>
      <c r="Q143" s="208">
        <v>0</v>
      </c>
      <c r="R143" s="208">
        <f>Q143*H143</f>
        <v>0</v>
      </c>
      <c r="S143" s="208">
        <v>0</v>
      </c>
      <c r="T143" s="209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10" t="s">
        <v>177</v>
      </c>
      <c r="AT143" s="210" t="s">
        <v>173</v>
      </c>
      <c r="AU143" s="210" t="s">
        <v>86</v>
      </c>
      <c r="AY143" s="14" t="s">
        <v>169</v>
      </c>
      <c r="BE143" s="211">
        <f>IF(N143="základní",J143,0)</f>
        <v>0</v>
      </c>
      <c r="BF143" s="211">
        <f>IF(N143="snížená",J143,0)</f>
        <v>0</v>
      </c>
      <c r="BG143" s="211">
        <f>IF(N143="zákl. přenesená",J143,0)</f>
        <v>0</v>
      </c>
      <c r="BH143" s="211">
        <f>IF(N143="sníž. přenesená",J143,0)</f>
        <v>0</v>
      </c>
      <c r="BI143" s="211">
        <f>IF(N143="nulová",J143,0)</f>
        <v>0</v>
      </c>
      <c r="BJ143" s="14" t="s">
        <v>84</v>
      </c>
      <c r="BK143" s="211">
        <f>ROUND(I143*H143,2)</f>
        <v>0</v>
      </c>
      <c r="BL143" s="14" t="s">
        <v>177</v>
      </c>
      <c r="BM143" s="210" t="s">
        <v>751</v>
      </c>
    </row>
    <row r="144" spans="1:65" s="2" customFormat="1" ht="21.75" customHeight="1">
      <c r="A144" s="31"/>
      <c r="B144" s="32"/>
      <c r="C144" s="198" t="s">
        <v>172</v>
      </c>
      <c r="D144" s="198" t="s">
        <v>173</v>
      </c>
      <c r="E144" s="199" t="s">
        <v>339</v>
      </c>
      <c r="F144" s="200" t="s">
        <v>340</v>
      </c>
      <c r="G144" s="201" t="s">
        <v>194</v>
      </c>
      <c r="H144" s="202">
        <v>105.971</v>
      </c>
      <c r="I144" s="203"/>
      <c r="J144" s="204">
        <f>ROUND(I144*H144,2)</f>
        <v>0</v>
      </c>
      <c r="K144" s="205"/>
      <c r="L144" s="36"/>
      <c r="M144" s="206" t="s">
        <v>1</v>
      </c>
      <c r="N144" s="207" t="s">
        <v>41</v>
      </c>
      <c r="O144" s="68"/>
      <c r="P144" s="208">
        <f>O144*H144</f>
        <v>0</v>
      </c>
      <c r="Q144" s="208">
        <v>0</v>
      </c>
      <c r="R144" s="208">
        <f>Q144*H144</f>
        <v>0</v>
      </c>
      <c r="S144" s="208">
        <v>0</v>
      </c>
      <c r="T144" s="209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10" t="s">
        <v>177</v>
      </c>
      <c r="AT144" s="210" t="s">
        <v>173</v>
      </c>
      <c r="AU144" s="210" t="s">
        <v>86</v>
      </c>
      <c r="AY144" s="14" t="s">
        <v>169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14" t="s">
        <v>84</v>
      </c>
      <c r="BK144" s="211">
        <f>ROUND(I144*H144,2)</f>
        <v>0</v>
      </c>
      <c r="BL144" s="14" t="s">
        <v>177</v>
      </c>
      <c r="BM144" s="210" t="s">
        <v>752</v>
      </c>
    </row>
    <row r="145" spans="1:65" s="12" customFormat="1" ht="22.9" customHeight="1">
      <c r="B145" s="182"/>
      <c r="C145" s="183"/>
      <c r="D145" s="184" t="s">
        <v>75</v>
      </c>
      <c r="E145" s="196" t="s">
        <v>86</v>
      </c>
      <c r="F145" s="196" t="s">
        <v>753</v>
      </c>
      <c r="G145" s="183"/>
      <c r="H145" s="183"/>
      <c r="I145" s="186"/>
      <c r="J145" s="197">
        <f>BK145</f>
        <v>0</v>
      </c>
      <c r="K145" s="183"/>
      <c r="L145" s="188"/>
      <c r="M145" s="189"/>
      <c r="N145" s="190"/>
      <c r="O145" s="190"/>
      <c r="P145" s="191">
        <f>SUM(P146:P159)</f>
        <v>0</v>
      </c>
      <c r="Q145" s="190"/>
      <c r="R145" s="191">
        <f>SUM(R146:R159)</f>
        <v>120.58051706000001</v>
      </c>
      <c r="S145" s="190"/>
      <c r="T145" s="192">
        <f>SUM(T146:T159)</f>
        <v>0</v>
      </c>
      <c r="AR145" s="193" t="s">
        <v>84</v>
      </c>
      <c r="AT145" s="194" t="s">
        <v>75</v>
      </c>
      <c r="AU145" s="194" t="s">
        <v>84</v>
      </c>
      <c r="AY145" s="193" t="s">
        <v>169</v>
      </c>
      <c r="BK145" s="195">
        <f>SUM(BK146:BK159)</f>
        <v>0</v>
      </c>
    </row>
    <row r="146" spans="1:65" s="2" customFormat="1" ht="21.75" customHeight="1">
      <c r="A146" s="31"/>
      <c r="B146" s="32"/>
      <c r="C146" s="198" t="s">
        <v>297</v>
      </c>
      <c r="D146" s="198" t="s">
        <v>173</v>
      </c>
      <c r="E146" s="199" t="s">
        <v>754</v>
      </c>
      <c r="F146" s="200" t="s">
        <v>755</v>
      </c>
      <c r="G146" s="201" t="s">
        <v>194</v>
      </c>
      <c r="H146" s="202">
        <v>8.3140000000000001</v>
      </c>
      <c r="I146" s="203"/>
      <c r="J146" s="204">
        <f t="shared" ref="J146:J159" si="5">ROUND(I146*H146,2)</f>
        <v>0</v>
      </c>
      <c r="K146" s="205"/>
      <c r="L146" s="36"/>
      <c r="M146" s="206" t="s">
        <v>1</v>
      </c>
      <c r="N146" s="207" t="s">
        <v>41</v>
      </c>
      <c r="O146" s="68"/>
      <c r="P146" s="208">
        <f t="shared" ref="P146:P159" si="6">O146*H146</f>
        <v>0</v>
      </c>
      <c r="Q146" s="208">
        <v>2.16</v>
      </c>
      <c r="R146" s="208">
        <f t="shared" ref="R146:R159" si="7">Q146*H146</f>
        <v>17.95824</v>
      </c>
      <c r="S146" s="208">
        <v>0</v>
      </c>
      <c r="T146" s="209">
        <f t="shared" ref="T146:T159" si="8"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10" t="s">
        <v>177</v>
      </c>
      <c r="AT146" s="210" t="s">
        <v>173</v>
      </c>
      <c r="AU146" s="210" t="s">
        <v>86</v>
      </c>
      <c r="AY146" s="14" t="s">
        <v>169</v>
      </c>
      <c r="BE146" s="211">
        <f t="shared" ref="BE146:BE159" si="9">IF(N146="základní",J146,0)</f>
        <v>0</v>
      </c>
      <c r="BF146" s="211">
        <f t="shared" ref="BF146:BF159" si="10">IF(N146="snížená",J146,0)</f>
        <v>0</v>
      </c>
      <c r="BG146" s="211">
        <f t="shared" ref="BG146:BG159" si="11">IF(N146="zákl. přenesená",J146,0)</f>
        <v>0</v>
      </c>
      <c r="BH146" s="211">
        <f t="shared" ref="BH146:BH159" si="12">IF(N146="sníž. přenesená",J146,0)</f>
        <v>0</v>
      </c>
      <c r="BI146" s="211">
        <f t="shared" ref="BI146:BI159" si="13">IF(N146="nulová",J146,0)</f>
        <v>0</v>
      </c>
      <c r="BJ146" s="14" t="s">
        <v>84</v>
      </c>
      <c r="BK146" s="211">
        <f t="shared" ref="BK146:BK159" si="14">ROUND(I146*H146,2)</f>
        <v>0</v>
      </c>
      <c r="BL146" s="14" t="s">
        <v>177</v>
      </c>
      <c r="BM146" s="210" t="s">
        <v>756</v>
      </c>
    </row>
    <row r="147" spans="1:65" s="2" customFormat="1" ht="21.75" customHeight="1">
      <c r="A147" s="31"/>
      <c r="B147" s="32"/>
      <c r="C147" s="198" t="s">
        <v>416</v>
      </c>
      <c r="D147" s="198" t="s">
        <v>173</v>
      </c>
      <c r="E147" s="199" t="s">
        <v>757</v>
      </c>
      <c r="F147" s="200" t="s">
        <v>758</v>
      </c>
      <c r="G147" s="201" t="s">
        <v>194</v>
      </c>
      <c r="H147" s="202">
        <v>8.7479999999999993</v>
      </c>
      <c r="I147" s="203"/>
      <c r="J147" s="204">
        <f t="shared" si="5"/>
        <v>0</v>
      </c>
      <c r="K147" s="205"/>
      <c r="L147" s="36"/>
      <c r="M147" s="206" t="s">
        <v>1</v>
      </c>
      <c r="N147" s="207" t="s">
        <v>41</v>
      </c>
      <c r="O147" s="68"/>
      <c r="P147" s="208">
        <f t="shared" si="6"/>
        <v>0</v>
      </c>
      <c r="Q147" s="208">
        <v>2.2563399999999998</v>
      </c>
      <c r="R147" s="208">
        <f t="shared" si="7"/>
        <v>19.738462319999996</v>
      </c>
      <c r="S147" s="208">
        <v>0</v>
      </c>
      <c r="T147" s="209">
        <f t="shared" si="8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10" t="s">
        <v>177</v>
      </c>
      <c r="AT147" s="210" t="s">
        <v>173</v>
      </c>
      <c r="AU147" s="210" t="s">
        <v>86</v>
      </c>
      <c r="AY147" s="14" t="s">
        <v>169</v>
      </c>
      <c r="BE147" s="211">
        <f t="shared" si="9"/>
        <v>0</v>
      </c>
      <c r="BF147" s="211">
        <f t="shared" si="10"/>
        <v>0</v>
      </c>
      <c r="BG147" s="211">
        <f t="shared" si="11"/>
        <v>0</v>
      </c>
      <c r="BH147" s="211">
        <f t="shared" si="12"/>
        <v>0</v>
      </c>
      <c r="BI147" s="211">
        <f t="shared" si="13"/>
        <v>0</v>
      </c>
      <c r="BJ147" s="14" t="s">
        <v>84</v>
      </c>
      <c r="BK147" s="211">
        <f t="shared" si="14"/>
        <v>0</v>
      </c>
      <c r="BL147" s="14" t="s">
        <v>177</v>
      </c>
      <c r="BM147" s="210" t="s">
        <v>759</v>
      </c>
    </row>
    <row r="148" spans="1:65" s="2" customFormat="1" ht="21.75" customHeight="1">
      <c r="A148" s="31"/>
      <c r="B148" s="32"/>
      <c r="C148" s="198" t="s">
        <v>187</v>
      </c>
      <c r="D148" s="198" t="s">
        <v>173</v>
      </c>
      <c r="E148" s="199" t="s">
        <v>760</v>
      </c>
      <c r="F148" s="200" t="s">
        <v>761</v>
      </c>
      <c r="G148" s="201" t="s">
        <v>194</v>
      </c>
      <c r="H148" s="202">
        <v>1.21</v>
      </c>
      <c r="I148" s="203"/>
      <c r="J148" s="204">
        <f t="shared" si="5"/>
        <v>0</v>
      </c>
      <c r="K148" s="205"/>
      <c r="L148" s="36"/>
      <c r="M148" s="206" t="s">
        <v>1</v>
      </c>
      <c r="N148" s="207" t="s">
        <v>41</v>
      </c>
      <c r="O148" s="68"/>
      <c r="P148" s="208">
        <f t="shared" si="6"/>
        <v>0</v>
      </c>
      <c r="Q148" s="208">
        <v>2.45329</v>
      </c>
      <c r="R148" s="208">
        <f t="shared" si="7"/>
        <v>2.9684808999999999</v>
      </c>
      <c r="S148" s="208">
        <v>0</v>
      </c>
      <c r="T148" s="209">
        <f t="shared" si="8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10" t="s">
        <v>177</v>
      </c>
      <c r="AT148" s="210" t="s">
        <v>173</v>
      </c>
      <c r="AU148" s="210" t="s">
        <v>86</v>
      </c>
      <c r="AY148" s="14" t="s">
        <v>169</v>
      </c>
      <c r="BE148" s="211">
        <f t="shared" si="9"/>
        <v>0</v>
      </c>
      <c r="BF148" s="211">
        <f t="shared" si="10"/>
        <v>0</v>
      </c>
      <c r="BG148" s="211">
        <f t="shared" si="11"/>
        <v>0</v>
      </c>
      <c r="BH148" s="211">
        <f t="shared" si="12"/>
        <v>0</v>
      </c>
      <c r="BI148" s="211">
        <f t="shared" si="13"/>
        <v>0</v>
      </c>
      <c r="BJ148" s="14" t="s">
        <v>84</v>
      </c>
      <c r="BK148" s="211">
        <f t="shared" si="14"/>
        <v>0</v>
      </c>
      <c r="BL148" s="14" t="s">
        <v>177</v>
      </c>
      <c r="BM148" s="210" t="s">
        <v>762</v>
      </c>
    </row>
    <row r="149" spans="1:65" s="2" customFormat="1" ht="21.75" customHeight="1">
      <c r="A149" s="31"/>
      <c r="B149" s="32"/>
      <c r="C149" s="198" t="s">
        <v>301</v>
      </c>
      <c r="D149" s="198" t="s">
        <v>173</v>
      </c>
      <c r="E149" s="199" t="s">
        <v>763</v>
      </c>
      <c r="F149" s="200" t="s">
        <v>764</v>
      </c>
      <c r="G149" s="201" t="s">
        <v>194</v>
      </c>
      <c r="H149" s="202">
        <v>12.593999999999999</v>
      </c>
      <c r="I149" s="203"/>
      <c r="J149" s="204">
        <f t="shared" si="5"/>
        <v>0</v>
      </c>
      <c r="K149" s="205"/>
      <c r="L149" s="36"/>
      <c r="M149" s="206" t="s">
        <v>1</v>
      </c>
      <c r="N149" s="207" t="s">
        <v>41</v>
      </c>
      <c r="O149" s="68"/>
      <c r="P149" s="208">
        <f t="shared" si="6"/>
        <v>0</v>
      </c>
      <c r="Q149" s="208">
        <v>2.45329</v>
      </c>
      <c r="R149" s="208">
        <f t="shared" si="7"/>
        <v>30.896734259999999</v>
      </c>
      <c r="S149" s="208">
        <v>0</v>
      </c>
      <c r="T149" s="209">
        <f t="shared" si="8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10" t="s">
        <v>177</v>
      </c>
      <c r="AT149" s="210" t="s">
        <v>173</v>
      </c>
      <c r="AU149" s="210" t="s">
        <v>86</v>
      </c>
      <c r="AY149" s="14" t="s">
        <v>169</v>
      </c>
      <c r="BE149" s="211">
        <f t="shared" si="9"/>
        <v>0</v>
      </c>
      <c r="BF149" s="211">
        <f t="shared" si="10"/>
        <v>0</v>
      </c>
      <c r="BG149" s="211">
        <f t="shared" si="11"/>
        <v>0</v>
      </c>
      <c r="BH149" s="211">
        <f t="shared" si="12"/>
        <v>0</v>
      </c>
      <c r="BI149" s="211">
        <f t="shared" si="13"/>
        <v>0</v>
      </c>
      <c r="BJ149" s="14" t="s">
        <v>84</v>
      </c>
      <c r="BK149" s="211">
        <f t="shared" si="14"/>
        <v>0</v>
      </c>
      <c r="BL149" s="14" t="s">
        <v>177</v>
      </c>
      <c r="BM149" s="210" t="s">
        <v>765</v>
      </c>
    </row>
    <row r="150" spans="1:65" s="2" customFormat="1" ht="16.5" customHeight="1">
      <c r="A150" s="31"/>
      <c r="B150" s="32"/>
      <c r="C150" s="198" t="s">
        <v>183</v>
      </c>
      <c r="D150" s="198" t="s">
        <v>173</v>
      </c>
      <c r="E150" s="199" t="s">
        <v>766</v>
      </c>
      <c r="F150" s="200" t="s">
        <v>767</v>
      </c>
      <c r="G150" s="201" t="s">
        <v>176</v>
      </c>
      <c r="H150" s="202">
        <v>4.57</v>
      </c>
      <c r="I150" s="203"/>
      <c r="J150" s="204">
        <f t="shared" si="5"/>
        <v>0</v>
      </c>
      <c r="K150" s="205"/>
      <c r="L150" s="36"/>
      <c r="M150" s="206" t="s">
        <v>1</v>
      </c>
      <c r="N150" s="207" t="s">
        <v>41</v>
      </c>
      <c r="O150" s="68"/>
      <c r="P150" s="208">
        <f t="shared" si="6"/>
        <v>0</v>
      </c>
      <c r="Q150" s="208">
        <v>2.47E-3</v>
      </c>
      <c r="R150" s="208">
        <f t="shared" si="7"/>
        <v>1.12879E-2</v>
      </c>
      <c r="S150" s="208">
        <v>0</v>
      </c>
      <c r="T150" s="209">
        <f t="shared" si="8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10" t="s">
        <v>177</v>
      </c>
      <c r="AT150" s="210" t="s">
        <v>173</v>
      </c>
      <c r="AU150" s="210" t="s">
        <v>86</v>
      </c>
      <c r="AY150" s="14" t="s">
        <v>169</v>
      </c>
      <c r="BE150" s="211">
        <f t="shared" si="9"/>
        <v>0</v>
      </c>
      <c r="BF150" s="211">
        <f t="shared" si="10"/>
        <v>0</v>
      </c>
      <c r="BG150" s="211">
        <f t="shared" si="11"/>
        <v>0</v>
      </c>
      <c r="BH150" s="211">
        <f t="shared" si="12"/>
        <v>0</v>
      </c>
      <c r="BI150" s="211">
        <f t="shared" si="13"/>
        <v>0</v>
      </c>
      <c r="BJ150" s="14" t="s">
        <v>84</v>
      </c>
      <c r="BK150" s="211">
        <f t="shared" si="14"/>
        <v>0</v>
      </c>
      <c r="BL150" s="14" t="s">
        <v>177</v>
      </c>
      <c r="BM150" s="210" t="s">
        <v>768</v>
      </c>
    </row>
    <row r="151" spans="1:65" s="2" customFormat="1" ht="16.5" customHeight="1">
      <c r="A151" s="31"/>
      <c r="B151" s="32"/>
      <c r="C151" s="198" t="s">
        <v>272</v>
      </c>
      <c r="D151" s="198" t="s">
        <v>173</v>
      </c>
      <c r="E151" s="199" t="s">
        <v>769</v>
      </c>
      <c r="F151" s="200" t="s">
        <v>770</v>
      </c>
      <c r="G151" s="201" t="s">
        <v>176</v>
      </c>
      <c r="H151" s="202">
        <v>1.3</v>
      </c>
      <c r="I151" s="203"/>
      <c r="J151" s="204">
        <f t="shared" si="5"/>
        <v>0</v>
      </c>
      <c r="K151" s="205"/>
      <c r="L151" s="36"/>
      <c r="M151" s="206" t="s">
        <v>1</v>
      </c>
      <c r="N151" s="207" t="s">
        <v>41</v>
      </c>
      <c r="O151" s="68"/>
      <c r="P151" s="208">
        <f t="shared" si="6"/>
        <v>0</v>
      </c>
      <c r="Q151" s="208">
        <v>0</v>
      </c>
      <c r="R151" s="208">
        <f t="shared" si="7"/>
        <v>0</v>
      </c>
      <c r="S151" s="208">
        <v>0</v>
      </c>
      <c r="T151" s="209">
        <f t="shared" si="8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10" t="s">
        <v>177</v>
      </c>
      <c r="AT151" s="210" t="s">
        <v>173</v>
      </c>
      <c r="AU151" s="210" t="s">
        <v>86</v>
      </c>
      <c r="AY151" s="14" t="s">
        <v>169</v>
      </c>
      <c r="BE151" s="211">
        <f t="shared" si="9"/>
        <v>0</v>
      </c>
      <c r="BF151" s="211">
        <f t="shared" si="10"/>
        <v>0</v>
      </c>
      <c r="BG151" s="211">
        <f t="shared" si="11"/>
        <v>0</v>
      </c>
      <c r="BH151" s="211">
        <f t="shared" si="12"/>
        <v>0</v>
      </c>
      <c r="BI151" s="211">
        <f t="shared" si="13"/>
        <v>0</v>
      </c>
      <c r="BJ151" s="14" t="s">
        <v>84</v>
      </c>
      <c r="BK151" s="211">
        <f t="shared" si="14"/>
        <v>0</v>
      </c>
      <c r="BL151" s="14" t="s">
        <v>177</v>
      </c>
      <c r="BM151" s="210" t="s">
        <v>771</v>
      </c>
    </row>
    <row r="152" spans="1:65" s="2" customFormat="1" ht="21.75" customHeight="1">
      <c r="A152" s="31"/>
      <c r="B152" s="32"/>
      <c r="C152" s="198" t="s">
        <v>277</v>
      </c>
      <c r="D152" s="198" t="s">
        <v>173</v>
      </c>
      <c r="E152" s="199" t="s">
        <v>772</v>
      </c>
      <c r="F152" s="200" t="s">
        <v>773</v>
      </c>
      <c r="G152" s="201" t="s">
        <v>220</v>
      </c>
      <c r="H152" s="202">
        <v>0.73</v>
      </c>
      <c r="I152" s="203"/>
      <c r="J152" s="204">
        <f t="shared" si="5"/>
        <v>0</v>
      </c>
      <c r="K152" s="205"/>
      <c r="L152" s="36"/>
      <c r="M152" s="206" t="s">
        <v>1</v>
      </c>
      <c r="N152" s="207" t="s">
        <v>41</v>
      </c>
      <c r="O152" s="68"/>
      <c r="P152" s="208">
        <f t="shared" si="6"/>
        <v>0</v>
      </c>
      <c r="Q152" s="208">
        <v>1.0601700000000001</v>
      </c>
      <c r="R152" s="208">
        <f t="shared" si="7"/>
        <v>0.7739241</v>
      </c>
      <c r="S152" s="208">
        <v>0</v>
      </c>
      <c r="T152" s="209">
        <f t="shared" si="8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10" t="s">
        <v>177</v>
      </c>
      <c r="AT152" s="210" t="s">
        <v>173</v>
      </c>
      <c r="AU152" s="210" t="s">
        <v>86</v>
      </c>
      <c r="AY152" s="14" t="s">
        <v>169</v>
      </c>
      <c r="BE152" s="211">
        <f t="shared" si="9"/>
        <v>0</v>
      </c>
      <c r="BF152" s="211">
        <f t="shared" si="10"/>
        <v>0</v>
      </c>
      <c r="BG152" s="211">
        <f t="shared" si="11"/>
        <v>0</v>
      </c>
      <c r="BH152" s="211">
        <f t="shared" si="12"/>
        <v>0</v>
      </c>
      <c r="BI152" s="211">
        <f t="shared" si="13"/>
        <v>0</v>
      </c>
      <c r="BJ152" s="14" t="s">
        <v>84</v>
      </c>
      <c r="BK152" s="211">
        <f t="shared" si="14"/>
        <v>0</v>
      </c>
      <c r="BL152" s="14" t="s">
        <v>177</v>
      </c>
      <c r="BM152" s="210" t="s">
        <v>774</v>
      </c>
    </row>
    <row r="153" spans="1:65" s="2" customFormat="1" ht="16.5" customHeight="1">
      <c r="A153" s="31"/>
      <c r="B153" s="32"/>
      <c r="C153" s="198" t="s">
        <v>363</v>
      </c>
      <c r="D153" s="198" t="s">
        <v>173</v>
      </c>
      <c r="E153" s="199" t="s">
        <v>775</v>
      </c>
      <c r="F153" s="200" t="s">
        <v>776</v>
      </c>
      <c r="G153" s="201" t="s">
        <v>220</v>
      </c>
      <c r="H153" s="202">
        <v>0.17599999999999999</v>
      </c>
      <c r="I153" s="203"/>
      <c r="J153" s="204">
        <f t="shared" si="5"/>
        <v>0</v>
      </c>
      <c r="K153" s="205"/>
      <c r="L153" s="36"/>
      <c r="M153" s="206" t="s">
        <v>1</v>
      </c>
      <c r="N153" s="207" t="s">
        <v>41</v>
      </c>
      <c r="O153" s="68"/>
      <c r="P153" s="208">
        <f t="shared" si="6"/>
        <v>0</v>
      </c>
      <c r="Q153" s="208">
        <v>1.06277</v>
      </c>
      <c r="R153" s="208">
        <f t="shared" si="7"/>
        <v>0.18704751999999999</v>
      </c>
      <c r="S153" s="208">
        <v>0</v>
      </c>
      <c r="T153" s="209">
        <f t="shared" si="8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10" t="s">
        <v>177</v>
      </c>
      <c r="AT153" s="210" t="s">
        <v>173</v>
      </c>
      <c r="AU153" s="210" t="s">
        <v>86</v>
      </c>
      <c r="AY153" s="14" t="s">
        <v>169</v>
      </c>
      <c r="BE153" s="211">
        <f t="shared" si="9"/>
        <v>0</v>
      </c>
      <c r="BF153" s="211">
        <f t="shared" si="10"/>
        <v>0</v>
      </c>
      <c r="BG153" s="211">
        <f t="shared" si="11"/>
        <v>0</v>
      </c>
      <c r="BH153" s="211">
        <f t="shared" si="12"/>
        <v>0</v>
      </c>
      <c r="BI153" s="211">
        <f t="shared" si="13"/>
        <v>0</v>
      </c>
      <c r="BJ153" s="14" t="s">
        <v>84</v>
      </c>
      <c r="BK153" s="211">
        <f t="shared" si="14"/>
        <v>0</v>
      </c>
      <c r="BL153" s="14" t="s">
        <v>177</v>
      </c>
      <c r="BM153" s="210" t="s">
        <v>777</v>
      </c>
    </row>
    <row r="154" spans="1:65" s="2" customFormat="1" ht="21.75" customHeight="1">
      <c r="A154" s="31"/>
      <c r="B154" s="32"/>
      <c r="C154" s="198" t="s">
        <v>396</v>
      </c>
      <c r="D154" s="198" t="s">
        <v>173</v>
      </c>
      <c r="E154" s="199" t="s">
        <v>778</v>
      </c>
      <c r="F154" s="200" t="s">
        <v>779</v>
      </c>
      <c r="G154" s="201" t="s">
        <v>194</v>
      </c>
      <c r="H154" s="202">
        <v>13.5</v>
      </c>
      <c r="I154" s="203"/>
      <c r="J154" s="204">
        <f t="shared" si="5"/>
        <v>0</v>
      </c>
      <c r="K154" s="205"/>
      <c r="L154" s="36"/>
      <c r="M154" s="206" t="s">
        <v>1</v>
      </c>
      <c r="N154" s="207" t="s">
        <v>41</v>
      </c>
      <c r="O154" s="68"/>
      <c r="P154" s="208">
        <f t="shared" si="6"/>
        <v>0</v>
      </c>
      <c r="Q154" s="208">
        <v>2.45329</v>
      </c>
      <c r="R154" s="208">
        <f t="shared" si="7"/>
        <v>33.119414999999996</v>
      </c>
      <c r="S154" s="208">
        <v>0</v>
      </c>
      <c r="T154" s="209">
        <f t="shared" si="8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10" t="s">
        <v>177</v>
      </c>
      <c r="AT154" s="210" t="s">
        <v>173</v>
      </c>
      <c r="AU154" s="210" t="s">
        <v>86</v>
      </c>
      <c r="AY154" s="14" t="s">
        <v>169</v>
      </c>
      <c r="BE154" s="211">
        <f t="shared" si="9"/>
        <v>0</v>
      </c>
      <c r="BF154" s="211">
        <f t="shared" si="10"/>
        <v>0</v>
      </c>
      <c r="BG154" s="211">
        <f t="shared" si="11"/>
        <v>0</v>
      </c>
      <c r="BH154" s="211">
        <f t="shared" si="12"/>
        <v>0</v>
      </c>
      <c r="BI154" s="211">
        <f t="shared" si="13"/>
        <v>0</v>
      </c>
      <c r="BJ154" s="14" t="s">
        <v>84</v>
      </c>
      <c r="BK154" s="211">
        <f t="shared" si="14"/>
        <v>0</v>
      </c>
      <c r="BL154" s="14" t="s">
        <v>177</v>
      </c>
      <c r="BM154" s="210" t="s">
        <v>780</v>
      </c>
    </row>
    <row r="155" spans="1:65" s="2" customFormat="1" ht="16.5" customHeight="1">
      <c r="A155" s="31"/>
      <c r="B155" s="32"/>
      <c r="C155" s="198" t="s">
        <v>532</v>
      </c>
      <c r="D155" s="198" t="s">
        <v>173</v>
      </c>
      <c r="E155" s="199" t="s">
        <v>781</v>
      </c>
      <c r="F155" s="200" t="s">
        <v>782</v>
      </c>
      <c r="G155" s="201" t="s">
        <v>176</v>
      </c>
      <c r="H155" s="202">
        <v>36</v>
      </c>
      <c r="I155" s="203"/>
      <c r="J155" s="204">
        <f t="shared" si="5"/>
        <v>0</v>
      </c>
      <c r="K155" s="205"/>
      <c r="L155" s="36"/>
      <c r="M155" s="206" t="s">
        <v>1</v>
      </c>
      <c r="N155" s="207" t="s">
        <v>41</v>
      </c>
      <c r="O155" s="68"/>
      <c r="P155" s="208">
        <f t="shared" si="6"/>
        <v>0</v>
      </c>
      <c r="Q155" s="208">
        <v>2.64E-3</v>
      </c>
      <c r="R155" s="208">
        <f t="shared" si="7"/>
        <v>9.5039999999999999E-2</v>
      </c>
      <c r="S155" s="208">
        <v>0</v>
      </c>
      <c r="T155" s="209">
        <f t="shared" si="8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10" t="s">
        <v>177</v>
      </c>
      <c r="AT155" s="210" t="s">
        <v>173</v>
      </c>
      <c r="AU155" s="210" t="s">
        <v>86</v>
      </c>
      <c r="AY155" s="14" t="s">
        <v>169</v>
      </c>
      <c r="BE155" s="211">
        <f t="shared" si="9"/>
        <v>0</v>
      </c>
      <c r="BF155" s="211">
        <f t="shared" si="10"/>
        <v>0</v>
      </c>
      <c r="BG155" s="211">
        <f t="shared" si="11"/>
        <v>0</v>
      </c>
      <c r="BH155" s="211">
        <f t="shared" si="12"/>
        <v>0</v>
      </c>
      <c r="BI155" s="211">
        <f t="shared" si="13"/>
        <v>0</v>
      </c>
      <c r="BJ155" s="14" t="s">
        <v>84</v>
      </c>
      <c r="BK155" s="211">
        <f t="shared" si="14"/>
        <v>0</v>
      </c>
      <c r="BL155" s="14" t="s">
        <v>177</v>
      </c>
      <c r="BM155" s="210" t="s">
        <v>783</v>
      </c>
    </row>
    <row r="156" spans="1:65" s="2" customFormat="1" ht="16.5" customHeight="1">
      <c r="A156" s="31"/>
      <c r="B156" s="32"/>
      <c r="C156" s="198" t="s">
        <v>484</v>
      </c>
      <c r="D156" s="198" t="s">
        <v>173</v>
      </c>
      <c r="E156" s="199" t="s">
        <v>784</v>
      </c>
      <c r="F156" s="200" t="s">
        <v>785</v>
      </c>
      <c r="G156" s="201" t="s">
        <v>176</v>
      </c>
      <c r="H156" s="202">
        <v>36</v>
      </c>
      <c r="I156" s="203"/>
      <c r="J156" s="204">
        <f t="shared" si="5"/>
        <v>0</v>
      </c>
      <c r="K156" s="205"/>
      <c r="L156" s="36"/>
      <c r="M156" s="206" t="s">
        <v>1</v>
      </c>
      <c r="N156" s="207" t="s">
        <v>41</v>
      </c>
      <c r="O156" s="68"/>
      <c r="P156" s="208">
        <f t="shared" si="6"/>
        <v>0</v>
      </c>
      <c r="Q156" s="208">
        <v>0</v>
      </c>
      <c r="R156" s="208">
        <f t="shared" si="7"/>
        <v>0</v>
      </c>
      <c r="S156" s="208">
        <v>0</v>
      </c>
      <c r="T156" s="209">
        <f t="shared" si="8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10" t="s">
        <v>177</v>
      </c>
      <c r="AT156" s="210" t="s">
        <v>173</v>
      </c>
      <c r="AU156" s="210" t="s">
        <v>86</v>
      </c>
      <c r="AY156" s="14" t="s">
        <v>169</v>
      </c>
      <c r="BE156" s="211">
        <f t="shared" si="9"/>
        <v>0</v>
      </c>
      <c r="BF156" s="211">
        <f t="shared" si="10"/>
        <v>0</v>
      </c>
      <c r="BG156" s="211">
        <f t="shared" si="11"/>
        <v>0</v>
      </c>
      <c r="BH156" s="211">
        <f t="shared" si="12"/>
        <v>0</v>
      </c>
      <c r="BI156" s="211">
        <f t="shared" si="13"/>
        <v>0</v>
      </c>
      <c r="BJ156" s="14" t="s">
        <v>84</v>
      </c>
      <c r="BK156" s="211">
        <f t="shared" si="14"/>
        <v>0</v>
      </c>
      <c r="BL156" s="14" t="s">
        <v>177</v>
      </c>
      <c r="BM156" s="210" t="s">
        <v>786</v>
      </c>
    </row>
    <row r="157" spans="1:65" s="2" customFormat="1" ht="21.75" customHeight="1">
      <c r="A157" s="31"/>
      <c r="B157" s="32"/>
      <c r="C157" s="198" t="s">
        <v>420</v>
      </c>
      <c r="D157" s="198" t="s">
        <v>173</v>
      </c>
      <c r="E157" s="199" t="s">
        <v>787</v>
      </c>
      <c r="F157" s="200" t="s">
        <v>788</v>
      </c>
      <c r="G157" s="201" t="s">
        <v>220</v>
      </c>
      <c r="H157" s="202">
        <v>1.4930000000000001</v>
      </c>
      <c r="I157" s="203"/>
      <c r="J157" s="204">
        <f t="shared" si="5"/>
        <v>0</v>
      </c>
      <c r="K157" s="205"/>
      <c r="L157" s="36"/>
      <c r="M157" s="206" t="s">
        <v>1</v>
      </c>
      <c r="N157" s="207" t="s">
        <v>41</v>
      </c>
      <c r="O157" s="68"/>
      <c r="P157" s="208">
        <f t="shared" si="6"/>
        <v>0</v>
      </c>
      <c r="Q157" s="208">
        <v>1.0601700000000001</v>
      </c>
      <c r="R157" s="208">
        <f t="shared" si="7"/>
        <v>1.5828338100000001</v>
      </c>
      <c r="S157" s="208">
        <v>0</v>
      </c>
      <c r="T157" s="209">
        <f t="shared" si="8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10" t="s">
        <v>177</v>
      </c>
      <c r="AT157" s="210" t="s">
        <v>173</v>
      </c>
      <c r="AU157" s="210" t="s">
        <v>86</v>
      </c>
      <c r="AY157" s="14" t="s">
        <v>169</v>
      </c>
      <c r="BE157" s="211">
        <f t="shared" si="9"/>
        <v>0</v>
      </c>
      <c r="BF157" s="211">
        <f t="shared" si="10"/>
        <v>0</v>
      </c>
      <c r="BG157" s="211">
        <f t="shared" si="11"/>
        <v>0</v>
      </c>
      <c r="BH157" s="211">
        <f t="shared" si="12"/>
        <v>0</v>
      </c>
      <c r="BI157" s="211">
        <f t="shared" si="13"/>
        <v>0</v>
      </c>
      <c r="BJ157" s="14" t="s">
        <v>84</v>
      </c>
      <c r="BK157" s="211">
        <f t="shared" si="14"/>
        <v>0</v>
      </c>
      <c r="BL157" s="14" t="s">
        <v>177</v>
      </c>
      <c r="BM157" s="210" t="s">
        <v>789</v>
      </c>
    </row>
    <row r="158" spans="1:65" s="2" customFormat="1" ht="33" customHeight="1">
      <c r="A158" s="31"/>
      <c r="B158" s="32"/>
      <c r="C158" s="198" t="s">
        <v>237</v>
      </c>
      <c r="D158" s="198" t="s">
        <v>173</v>
      </c>
      <c r="E158" s="199" t="s">
        <v>790</v>
      </c>
      <c r="F158" s="200" t="s">
        <v>791</v>
      </c>
      <c r="G158" s="201" t="s">
        <v>176</v>
      </c>
      <c r="H158" s="202">
        <v>9.375</v>
      </c>
      <c r="I158" s="203"/>
      <c r="J158" s="204">
        <f t="shared" si="5"/>
        <v>0</v>
      </c>
      <c r="K158" s="205"/>
      <c r="L158" s="36"/>
      <c r="M158" s="206" t="s">
        <v>1</v>
      </c>
      <c r="N158" s="207" t="s">
        <v>41</v>
      </c>
      <c r="O158" s="68"/>
      <c r="P158" s="208">
        <f t="shared" si="6"/>
        <v>0</v>
      </c>
      <c r="Q158" s="208">
        <v>0.55291000000000001</v>
      </c>
      <c r="R158" s="208">
        <f t="shared" si="7"/>
        <v>5.1835312499999997</v>
      </c>
      <c r="S158" s="208">
        <v>0</v>
      </c>
      <c r="T158" s="209">
        <f t="shared" si="8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10" t="s">
        <v>177</v>
      </c>
      <c r="AT158" s="210" t="s">
        <v>173</v>
      </c>
      <c r="AU158" s="210" t="s">
        <v>86</v>
      </c>
      <c r="AY158" s="14" t="s">
        <v>169</v>
      </c>
      <c r="BE158" s="211">
        <f t="shared" si="9"/>
        <v>0</v>
      </c>
      <c r="BF158" s="211">
        <f t="shared" si="10"/>
        <v>0</v>
      </c>
      <c r="BG158" s="211">
        <f t="shared" si="11"/>
        <v>0</v>
      </c>
      <c r="BH158" s="211">
        <f t="shared" si="12"/>
        <v>0</v>
      </c>
      <c r="BI158" s="211">
        <f t="shared" si="13"/>
        <v>0</v>
      </c>
      <c r="BJ158" s="14" t="s">
        <v>84</v>
      </c>
      <c r="BK158" s="211">
        <f t="shared" si="14"/>
        <v>0</v>
      </c>
      <c r="BL158" s="14" t="s">
        <v>177</v>
      </c>
      <c r="BM158" s="210" t="s">
        <v>792</v>
      </c>
    </row>
    <row r="159" spans="1:65" s="2" customFormat="1" ht="21.75" customHeight="1">
      <c r="A159" s="31"/>
      <c r="B159" s="32"/>
      <c r="C159" s="198" t="s">
        <v>253</v>
      </c>
      <c r="D159" s="198" t="s">
        <v>173</v>
      </c>
      <c r="E159" s="199" t="s">
        <v>793</v>
      </c>
      <c r="F159" s="200" t="s">
        <v>794</v>
      </c>
      <c r="G159" s="201" t="s">
        <v>194</v>
      </c>
      <c r="H159" s="202">
        <v>3.28</v>
      </c>
      <c r="I159" s="203"/>
      <c r="J159" s="204">
        <f t="shared" si="5"/>
        <v>0</v>
      </c>
      <c r="K159" s="205"/>
      <c r="L159" s="36"/>
      <c r="M159" s="206" t="s">
        <v>1</v>
      </c>
      <c r="N159" s="207" t="s">
        <v>41</v>
      </c>
      <c r="O159" s="68"/>
      <c r="P159" s="208">
        <f t="shared" si="6"/>
        <v>0</v>
      </c>
      <c r="Q159" s="208">
        <v>2.4590000000000001</v>
      </c>
      <c r="R159" s="208">
        <f t="shared" si="7"/>
        <v>8.0655199999999994</v>
      </c>
      <c r="S159" s="208">
        <v>0</v>
      </c>
      <c r="T159" s="209">
        <f t="shared" si="8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10" t="s">
        <v>177</v>
      </c>
      <c r="AT159" s="210" t="s">
        <v>173</v>
      </c>
      <c r="AU159" s="210" t="s">
        <v>86</v>
      </c>
      <c r="AY159" s="14" t="s">
        <v>169</v>
      </c>
      <c r="BE159" s="211">
        <f t="shared" si="9"/>
        <v>0</v>
      </c>
      <c r="BF159" s="211">
        <f t="shared" si="10"/>
        <v>0</v>
      </c>
      <c r="BG159" s="211">
        <f t="shared" si="11"/>
        <v>0</v>
      </c>
      <c r="BH159" s="211">
        <f t="shared" si="12"/>
        <v>0</v>
      </c>
      <c r="BI159" s="211">
        <f t="shared" si="13"/>
        <v>0</v>
      </c>
      <c r="BJ159" s="14" t="s">
        <v>84</v>
      </c>
      <c r="BK159" s="211">
        <f t="shared" si="14"/>
        <v>0</v>
      </c>
      <c r="BL159" s="14" t="s">
        <v>177</v>
      </c>
      <c r="BM159" s="210" t="s">
        <v>795</v>
      </c>
    </row>
    <row r="160" spans="1:65" s="12" customFormat="1" ht="22.9" customHeight="1">
      <c r="B160" s="182"/>
      <c r="C160" s="183"/>
      <c r="D160" s="184" t="s">
        <v>75</v>
      </c>
      <c r="E160" s="196" t="s">
        <v>217</v>
      </c>
      <c r="F160" s="196" t="s">
        <v>796</v>
      </c>
      <c r="G160" s="183"/>
      <c r="H160" s="183"/>
      <c r="I160" s="186"/>
      <c r="J160" s="197">
        <f>BK160</f>
        <v>0</v>
      </c>
      <c r="K160" s="183"/>
      <c r="L160" s="188"/>
      <c r="M160" s="189"/>
      <c r="N160" s="190"/>
      <c r="O160" s="190"/>
      <c r="P160" s="191">
        <f>SUM(P161:P171)</f>
        <v>0</v>
      </c>
      <c r="Q160" s="190"/>
      <c r="R160" s="191">
        <f>SUM(R161:R171)</f>
        <v>43.485817319999995</v>
      </c>
      <c r="S160" s="190"/>
      <c r="T160" s="192">
        <f>SUM(T161:T171)</f>
        <v>0</v>
      </c>
      <c r="AR160" s="193" t="s">
        <v>84</v>
      </c>
      <c r="AT160" s="194" t="s">
        <v>75</v>
      </c>
      <c r="AU160" s="194" t="s">
        <v>84</v>
      </c>
      <c r="AY160" s="193" t="s">
        <v>169</v>
      </c>
      <c r="BK160" s="195">
        <f>SUM(BK161:BK171)</f>
        <v>0</v>
      </c>
    </row>
    <row r="161" spans="1:65" s="2" customFormat="1" ht="21.75" customHeight="1">
      <c r="A161" s="31"/>
      <c r="B161" s="32"/>
      <c r="C161" s="198" t="s">
        <v>506</v>
      </c>
      <c r="D161" s="198" t="s">
        <v>173</v>
      </c>
      <c r="E161" s="199" t="s">
        <v>797</v>
      </c>
      <c r="F161" s="200" t="s">
        <v>798</v>
      </c>
      <c r="G161" s="201" t="s">
        <v>194</v>
      </c>
      <c r="H161" s="202">
        <v>0.84</v>
      </c>
      <c r="I161" s="203"/>
      <c r="J161" s="204">
        <f t="shared" ref="J161:J171" si="15">ROUND(I161*H161,2)</f>
        <v>0</v>
      </c>
      <c r="K161" s="205"/>
      <c r="L161" s="36"/>
      <c r="M161" s="206" t="s">
        <v>1</v>
      </c>
      <c r="N161" s="207" t="s">
        <v>41</v>
      </c>
      <c r="O161" s="68"/>
      <c r="P161" s="208">
        <f t="shared" ref="P161:P171" si="16">O161*H161</f>
        <v>0</v>
      </c>
      <c r="Q161" s="208">
        <v>1.8774999999999999</v>
      </c>
      <c r="R161" s="208">
        <f t="shared" ref="R161:R171" si="17">Q161*H161</f>
        <v>1.5770999999999999</v>
      </c>
      <c r="S161" s="208">
        <v>0</v>
      </c>
      <c r="T161" s="209">
        <f t="shared" ref="T161:T171" si="18"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210" t="s">
        <v>177</v>
      </c>
      <c r="AT161" s="210" t="s">
        <v>173</v>
      </c>
      <c r="AU161" s="210" t="s">
        <v>86</v>
      </c>
      <c r="AY161" s="14" t="s">
        <v>169</v>
      </c>
      <c r="BE161" s="211">
        <f t="shared" ref="BE161:BE171" si="19">IF(N161="základní",J161,0)</f>
        <v>0</v>
      </c>
      <c r="BF161" s="211">
        <f t="shared" ref="BF161:BF171" si="20">IF(N161="snížená",J161,0)</f>
        <v>0</v>
      </c>
      <c r="BG161" s="211">
        <f t="shared" ref="BG161:BG171" si="21">IF(N161="zákl. přenesená",J161,0)</f>
        <v>0</v>
      </c>
      <c r="BH161" s="211">
        <f t="shared" ref="BH161:BH171" si="22">IF(N161="sníž. přenesená",J161,0)</f>
        <v>0</v>
      </c>
      <c r="BI161" s="211">
        <f t="shared" ref="BI161:BI171" si="23">IF(N161="nulová",J161,0)</f>
        <v>0</v>
      </c>
      <c r="BJ161" s="14" t="s">
        <v>84</v>
      </c>
      <c r="BK161" s="211">
        <f t="shared" ref="BK161:BK171" si="24">ROUND(I161*H161,2)</f>
        <v>0</v>
      </c>
      <c r="BL161" s="14" t="s">
        <v>177</v>
      </c>
      <c r="BM161" s="210" t="s">
        <v>799</v>
      </c>
    </row>
    <row r="162" spans="1:65" s="2" customFormat="1" ht="21.75" customHeight="1">
      <c r="A162" s="31"/>
      <c r="B162" s="32"/>
      <c r="C162" s="198" t="s">
        <v>217</v>
      </c>
      <c r="D162" s="198" t="s">
        <v>173</v>
      </c>
      <c r="E162" s="199" t="s">
        <v>800</v>
      </c>
      <c r="F162" s="200" t="s">
        <v>801</v>
      </c>
      <c r="G162" s="201" t="s">
        <v>220</v>
      </c>
      <c r="H162" s="202">
        <v>0.3</v>
      </c>
      <c r="I162" s="203"/>
      <c r="J162" s="204">
        <f t="shared" si="15"/>
        <v>0</v>
      </c>
      <c r="K162" s="205"/>
      <c r="L162" s="36"/>
      <c r="M162" s="206" t="s">
        <v>1</v>
      </c>
      <c r="N162" s="207" t="s">
        <v>41</v>
      </c>
      <c r="O162" s="68"/>
      <c r="P162" s="208">
        <f t="shared" si="16"/>
        <v>0</v>
      </c>
      <c r="Q162" s="208">
        <v>1.0900000000000001</v>
      </c>
      <c r="R162" s="208">
        <f t="shared" si="17"/>
        <v>0.32700000000000001</v>
      </c>
      <c r="S162" s="208">
        <v>0</v>
      </c>
      <c r="T162" s="209">
        <f t="shared" si="18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210" t="s">
        <v>177</v>
      </c>
      <c r="AT162" s="210" t="s">
        <v>173</v>
      </c>
      <c r="AU162" s="210" t="s">
        <v>86</v>
      </c>
      <c r="AY162" s="14" t="s">
        <v>169</v>
      </c>
      <c r="BE162" s="211">
        <f t="shared" si="19"/>
        <v>0</v>
      </c>
      <c r="BF162" s="211">
        <f t="shared" si="20"/>
        <v>0</v>
      </c>
      <c r="BG162" s="211">
        <f t="shared" si="21"/>
        <v>0</v>
      </c>
      <c r="BH162" s="211">
        <f t="shared" si="22"/>
        <v>0</v>
      </c>
      <c r="BI162" s="211">
        <f t="shared" si="23"/>
        <v>0</v>
      </c>
      <c r="BJ162" s="14" t="s">
        <v>84</v>
      </c>
      <c r="BK162" s="211">
        <f t="shared" si="24"/>
        <v>0</v>
      </c>
      <c r="BL162" s="14" t="s">
        <v>177</v>
      </c>
      <c r="BM162" s="210" t="s">
        <v>802</v>
      </c>
    </row>
    <row r="163" spans="1:65" s="2" customFormat="1" ht="21.75" customHeight="1">
      <c r="A163" s="31"/>
      <c r="B163" s="32"/>
      <c r="C163" s="198" t="s">
        <v>479</v>
      </c>
      <c r="D163" s="198" t="s">
        <v>173</v>
      </c>
      <c r="E163" s="199" t="s">
        <v>803</v>
      </c>
      <c r="F163" s="200" t="s">
        <v>804</v>
      </c>
      <c r="G163" s="201" t="s">
        <v>194</v>
      </c>
      <c r="H163" s="202">
        <v>4.6390000000000002</v>
      </c>
      <c r="I163" s="203"/>
      <c r="J163" s="204">
        <f t="shared" si="15"/>
        <v>0</v>
      </c>
      <c r="K163" s="205"/>
      <c r="L163" s="36"/>
      <c r="M163" s="206" t="s">
        <v>1</v>
      </c>
      <c r="N163" s="207" t="s">
        <v>41</v>
      </c>
      <c r="O163" s="68"/>
      <c r="P163" s="208">
        <f t="shared" si="16"/>
        <v>0</v>
      </c>
      <c r="Q163" s="208">
        <v>2.45329</v>
      </c>
      <c r="R163" s="208">
        <f t="shared" si="17"/>
        <v>11.38081231</v>
      </c>
      <c r="S163" s="208">
        <v>0</v>
      </c>
      <c r="T163" s="209">
        <f t="shared" si="18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210" t="s">
        <v>177</v>
      </c>
      <c r="AT163" s="210" t="s">
        <v>173</v>
      </c>
      <c r="AU163" s="210" t="s">
        <v>86</v>
      </c>
      <c r="AY163" s="14" t="s">
        <v>169</v>
      </c>
      <c r="BE163" s="211">
        <f t="shared" si="19"/>
        <v>0</v>
      </c>
      <c r="BF163" s="211">
        <f t="shared" si="20"/>
        <v>0</v>
      </c>
      <c r="BG163" s="211">
        <f t="shared" si="21"/>
        <v>0</v>
      </c>
      <c r="BH163" s="211">
        <f t="shared" si="22"/>
        <v>0</v>
      </c>
      <c r="BI163" s="211">
        <f t="shared" si="23"/>
        <v>0</v>
      </c>
      <c r="BJ163" s="14" t="s">
        <v>84</v>
      </c>
      <c r="BK163" s="211">
        <f t="shared" si="24"/>
        <v>0</v>
      </c>
      <c r="BL163" s="14" t="s">
        <v>177</v>
      </c>
      <c r="BM163" s="210" t="s">
        <v>805</v>
      </c>
    </row>
    <row r="164" spans="1:65" s="2" customFormat="1" ht="21.75" customHeight="1">
      <c r="A164" s="31"/>
      <c r="B164" s="32"/>
      <c r="C164" s="198" t="s">
        <v>806</v>
      </c>
      <c r="D164" s="198" t="s">
        <v>173</v>
      </c>
      <c r="E164" s="199" t="s">
        <v>807</v>
      </c>
      <c r="F164" s="200" t="s">
        <v>808</v>
      </c>
      <c r="G164" s="201" t="s">
        <v>176</v>
      </c>
      <c r="H164" s="202">
        <v>21.303999999999998</v>
      </c>
      <c r="I164" s="203"/>
      <c r="J164" s="204">
        <f t="shared" si="15"/>
        <v>0</v>
      </c>
      <c r="K164" s="205"/>
      <c r="L164" s="36"/>
      <c r="M164" s="206" t="s">
        <v>1</v>
      </c>
      <c r="N164" s="207" t="s">
        <v>41</v>
      </c>
      <c r="O164" s="68"/>
      <c r="P164" s="208">
        <f t="shared" si="16"/>
        <v>0</v>
      </c>
      <c r="Q164" s="208">
        <v>2.7499999999999998E-3</v>
      </c>
      <c r="R164" s="208">
        <f t="shared" si="17"/>
        <v>5.8585999999999992E-2</v>
      </c>
      <c r="S164" s="208">
        <v>0</v>
      </c>
      <c r="T164" s="209">
        <f t="shared" si="18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10" t="s">
        <v>177</v>
      </c>
      <c r="AT164" s="210" t="s">
        <v>173</v>
      </c>
      <c r="AU164" s="210" t="s">
        <v>86</v>
      </c>
      <c r="AY164" s="14" t="s">
        <v>169</v>
      </c>
      <c r="BE164" s="211">
        <f t="shared" si="19"/>
        <v>0</v>
      </c>
      <c r="BF164" s="211">
        <f t="shared" si="20"/>
        <v>0</v>
      </c>
      <c r="BG164" s="211">
        <f t="shared" si="21"/>
        <v>0</v>
      </c>
      <c r="BH164" s="211">
        <f t="shared" si="22"/>
        <v>0</v>
      </c>
      <c r="BI164" s="211">
        <f t="shared" si="23"/>
        <v>0</v>
      </c>
      <c r="BJ164" s="14" t="s">
        <v>84</v>
      </c>
      <c r="BK164" s="211">
        <f t="shared" si="24"/>
        <v>0</v>
      </c>
      <c r="BL164" s="14" t="s">
        <v>177</v>
      </c>
      <c r="BM164" s="210" t="s">
        <v>809</v>
      </c>
    </row>
    <row r="165" spans="1:65" s="2" customFormat="1" ht="21.75" customHeight="1">
      <c r="A165" s="31"/>
      <c r="B165" s="32"/>
      <c r="C165" s="198" t="s">
        <v>810</v>
      </c>
      <c r="D165" s="198" t="s">
        <v>173</v>
      </c>
      <c r="E165" s="199" t="s">
        <v>811</v>
      </c>
      <c r="F165" s="200" t="s">
        <v>812</v>
      </c>
      <c r="G165" s="201" t="s">
        <v>176</v>
      </c>
      <c r="H165" s="202">
        <v>21.303999999999998</v>
      </c>
      <c r="I165" s="203"/>
      <c r="J165" s="204">
        <f t="shared" si="15"/>
        <v>0</v>
      </c>
      <c r="K165" s="205"/>
      <c r="L165" s="36"/>
      <c r="M165" s="206" t="s">
        <v>1</v>
      </c>
      <c r="N165" s="207" t="s">
        <v>41</v>
      </c>
      <c r="O165" s="68"/>
      <c r="P165" s="208">
        <f t="shared" si="16"/>
        <v>0</v>
      </c>
      <c r="Q165" s="208">
        <v>0</v>
      </c>
      <c r="R165" s="208">
        <f t="shared" si="17"/>
        <v>0</v>
      </c>
      <c r="S165" s="208">
        <v>0</v>
      </c>
      <c r="T165" s="209">
        <f t="shared" si="18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210" t="s">
        <v>177</v>
      </c>
      <c r="AT165" s="210" t="s">
        <v>173</v>
      </c>
      <c r="AU165" s="210" t="s">
        <v>86</v>
      </c>
      <c r="AY165" s="14" t="s">
        <v>169</v>
      </c>
      <c r="BE165" s="211">
        <f t="shared" si="19"/>
        <v>0</v>
      </c>
      <c r="BF165" s="211">
        <f t="shared" si="20"/>
        <v>0</v>
      </c>
      <c r="BG165" s="211">
        <f t="shared" si="21"/>
        <v>0</v>
      </c>
      <c r="BH165" s="211">
        <f t="shared" si="22"/>
        <v>0</v>
      </c>
      <c r="BI165" s="211">
        <f t="shared" si="23"/>
        <v>0</v>
      </c>
      <c r="BJ165" s="14" t="s">
        <v>84</v>
      </c>
      <c r="BK165" s="211">
        <f t="shared" si="24"/>
        <v>0</v>
      </c>
      <c r="BL165" s="14" t="s">
        <v>177</v>
      </c>
      <c r="BM165" s="210" t="s">
        <v>813</v>
      </c>
    </row>
    <row r="166" spans="1:65" s="2" customFormat="1" ht="21.75" customHeight="1">
      <c r="A166" s="31"/>
      <c r="B166" s="32"/>
      <c r="C166" s="198" t="s">
        <v>814</v>
      </c>
      <c r="D166" s="198" t="s">
        <v>173</v>
      </c>
      <c r="E166" s="199" t="s">
        <v>815</v>
      </c>
      <c r="F166" s="200" t="s">
        <v>816</v>
      </c>
      <c r="G166" s="201" t="s">
        <v>220</v>
      </c>
      <c r="H166" s="202">
        <v>1.0229999999999999</v>
      </c>
      <c r="I166" s="203"/>
      <c r="J166" s="204">
        <f t="shared" si="15"/>
        <v>0</v>
      </c>
      <c r="K166" s="205"/>
      <c r="L166" s="36"/>
      <c r="M166" s="206" t="s">
        <v>1</v>
      </c>
      <c r="N166" s="207" t="s">
        <v>41</v>
      </c>
      <c r="O166" s="68"/>
      <c r="P166" s="208">
        <f t="shared" si="16"/>
        <v>0</v>
      </c>
      <c r="Q166" s="208">
        <v>1.0519700000000001</v>
      </c>
      <c r="R166" s="208">
        <f t="shared" si="17"/>
        <v>1.0761653099999999</v>
      </c>
      <c r="S166" s="208">
        <v>0</v>
      </c>
      <c r="T166" s="209">
        <f t="shared" si="18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210" t="s">
        <v>177</v>
      </c>
      <c r="AT166" s="210" t="s">
        <v>173</v>
      </c>
      <c r="AU166" s="210" t="s">
        <v>86</v>
      </c>
      <c r="AY166" s="14" t="s">
        <v>169</v>
      </c>
      <c r="BE166" s="211">
        <f t="shared" si="19"/>
        <v>0</v>
      </c>
      <c r="BF166" s="211">
        <f t="shared" si="20"/>
        <v>0</v>
      </c>
      <c r="BG166" s="211">
        <f t="shared" si="21"/>
        <v>0</v>
      </c>
      <c r="BH166" s="211">
        <f t="shared" si="22"/>
        <v>0</v>
      </c>
      <c r="BI166" s="211">
        <f t="shared" si="23"/>
        <v>0</v>
      </c>
      <c r="BJ166" s="14" t="s">
        <v>84</v>
      </c>
      <c r="BK166" s="211">
        <f t="shared" si="24"/>
        <v>0</v>
      </c>
      <c r="BL166" s="14" t="s">
        <v>177</v>
      </c>
      <c r="BM166" s="210" t="s">
        <v>817</v>
      </c>
    </row>
    <row r="167" spans="1:65" s="2" customFormat="1" ht="16.5" customHeight="1">
      <c r="A167" s="31"/>
      <c r="B167" s="32"/>
      <c r="C167" s="198" t="s">
        <v>289</v>
      </c>
      <c r="D167" s="198" t="s">
        <v>173</v>
      </c>
      <c r="E167" s="199" t="s">
        <v>818</v>
      </c>
      <c r="F167" s="200" t="s">
        <v>819</v>
      </c>
      <c r="G167" s="201" t="s">
        <v>194</v>
      </c>
      <c r="H167" s="202">
        <v>11.718999999999999</v>
      </c>
      <c r="I167" s="203"/>
      <c r="J167" s="204">
        <f t="shared" si="15"/>
        <v>0</v>
      </c>
      <c r="K167" s="205"/>
      <c r="L167" s="36"/>
      <c r="M167" s="206" t="s">
        <v>1</v>
      </c>
      <c r="N167" s="207" t="s">
        <v>41</v>
      </c>
      <c r="O167" s="68"/>
      <c r="P167" s="208">
        <f t="shared" si="16"/>
        <v>0</v>
      </c>
      <c r="Q167" s="208">
        <v>2.4533</v>
      </c>
      <c r="R167" s="208">
        <f t="shared" si="17"/>
        <v>28.750222699999998</v>
      </c>
      <c r="S167" s="208">
        <v>0</v>
      </c>
      <c r="T167" s="209">
        <f t="shared" si="18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210" t="s">
        <v>177</v>
      </c>
      <c r="AT167" s="210" t="s">
        <v>173</v>
      </c>
      <c r="AU167" s="210" t="s">
        <v>86</v>
      </c>
      <c r="AY167" s="14" t="s">
        <v>169</v>
      </c>
      <c r="BE167" s="211">
        <f t="shared" si="19"/>
        <v>0</v>
      </c>
      <c r="BF167" s="211">
        <f t="shared" si="20"/>
        <v>0</v>
      </c>
      <c r="BG167" s="211">
        <f t="shared" si="21"/>
        <v>0</v>
      </c>
      <c r="BH167" s="211">
        <f t="shared" si="22"/>
        <v>0</v>
      </c>
      <c r="BI167" s="211">
        <f t="shared" si="23"/>
        <v>0</v>
      </c>
      <c r="BJ167" s="14" t="s">
        <v>84</v>
      </c>
      <c r="BK167" s="211">
        <f t="shared" si="24"/>
        <v>0</v>
      </c>
      <c r="BL167" s="14" t="s">
        <v>177</v>
      </c>
      <c r="BM167" s="210" t="s">
        <v>820</v>
      </c>
    </row>
    <row r="168" spans="1:65" s="2" customFormat="1" ht="16.5" customHeight="1">
      <c r="A168" s="31"/>
      <c r="B168" s="32"/>
      <c r="C168" s="198" t="s">
        <v>202</v>
      </c>
      <c r="D168" s="198" t="s">
        <v>173</v>
      </c>
      <c r="E168" s="199" t="s">
        <v>821</v>
      </c>
      <c r="F168" s="200" t="s">
        <v>822</v>
      </c>
      <c r="G168" s="201" t="s">
        <v>176</v>
      </c>
      <c r="H168" s="202">
        <v>79.248000000000005</v>
      </c>
      <c r="I168" s="203"/>
      <c r="J168" s="204">
        <f t="shared" si="15"/>
        <v>0</v>
      </c>
      <c r="K168" s="205"/>
      <c r="L168" s="36"/>
      <c r="M168" s="206" t="s">
        <v>1</v>
      </c>
      <c r="N168" s="207" t="s">
        <v>41</v>
      </c>
      <c r="O168" s="68"/>
      <c r="P168" s="208">
        <f t="shared" si="16"/>
        <v>0</v>
      </c>
      <c r="Q168" s="208">
        <v>2.7499999999999998E-3</v>
      </c>
      <c r="R168" s="208">
        <f t="shared" si="17"/>
        <v>0.21793199999999999</v>
      </c>
      <c r="S168" s="208">
        <v>0</v>
      </c>
      <c r="T168" s="209">
        <f t="shared" si="18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210" t="s">
        <v>177</v>
      </c>
      <c r="AT168" s="210" t="s">
        <v>173</v>
      </c>
      <c r="AU168" s="210" t="s">
        <v>86</v>
      </c>
      <c r="AY168" s="14" t="s">
        <v>169</v>
      </c>
      <c r="BE168" s="211">
        <f t="shared" si="19"/>
        <v>0</v>
      </c>
      <c r="BF168" s="211">
        <f t="shared" si="20"/>
        <v>0</v>
      </c>
      <c r="BG168" s="211">
        <f t="shared" si="21"/>
        <v>0</v>
      </c>
      <c r="BH168" s="211">
        <f t="shared" si="22"/>
        <v>0</v>
      </c>
      <c r="BI168" s="211">
        <f t="shared" si="23"/>
        <v>0</v>
      </c>
      <c r="BJ168" s="14" t="s">
        <v>84</v>
      </c>
      <c r="BK168" s="211">
        <f t="shared" si="24"/>
        <v>0</v>
      </c>
      <c r="BL168" s="14" t="s">
        <v>177</v>
      </c>
      <c r="BM168" s="210" t="s">
        <v>823</v>
      </c>
    </row>
    <row r="169" spans="1:65" s="2" customFormat="1" ht="16.5" customHeight="1">
      <c r="A169" s="31"/>
      <c r="B169" s="32"/>
      <c r="C169" s="198" t="s">
        <v>259</v>
      </c>
      <c r="D169" s="198" t="s">
        <v>173</v>
      </c>
      <c r="E169" s="199" t="s">
        <v>824</v>
      </c>
      <c r="F169" s="200" t="s">
        <v>825</v>
      </c>
      <c r="G169" s="201" t="s">
        <v>176</v>
      </c>
      <c r="H169" s="202">
        <v>79.248000000000005</v>
      </c>
      <c r="I169" s="203"/>
      <c r="J169" s="204">
        <f t="shared" si="15"/>
        <v>0</v>
      </c>
      <c r="K169" s="205"/>
      <c r="L169" s="36"/>
      <c r="M169" s="206" t="s">
        <v>1</v>
      </c>
      <c r="N169" s="207" t="s">
        <v>41</v>
      </c>
      <c r="O169" s="68"/>
      <c r="P169" s="208">
        <f t="shared" si="16"/>
        <v>0</v>
      </c>
      <c r="Q169" s="208">
        <v>0</v>
      </c>
      <c r="R169" s="208">
        <f t="shared" si="17"/>
        <v>0</v>
      </c>
      <c r="S169" s="208">
        <v>0</v>
      </c>
      <c r="T169" s="209">
        <f t="shared" si="18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210" t="s">
        <v>177</v>
      </c>
      <c r="AT169" s="210" t="s">
        <v>173</v>
      </c>
      <c r="AU169" s="210" t="s">
        <v>86</v>
      </c>
      <c r="AY169" s="14" t="s">
        <v>169</v>
      </c>
      <c r="BE169" s="211">
        <f t="shared" si="19"/>
        <v>0</v>
      </c>
      <c r="BF169" s="211">
        <f t="shared" si="20"/>
        <v>0</v>
      </c>
      <c r="BG169" s="211">
        <f t="shared" si="21"/>
        <v>0</v>
      </c>
      <c r="BH169" s="211">
        <f t="shared" si="22"/>
        <v>0</v>
      </c>
      <c r="BI169" s="211">
        <f t="shared" si="23"/>
        <v>0</v>
      </c>
      <c r="BJ169" s="14" t="s">
        <v>84</v>
      </c>
      <c r="BK169" s="211">
        <f t="shared" si="24"/>
        <v>0</v>
      </c>
      <c r="BL169" s="14" t="s">
        <v>177</v>
      </c>
      <c r="BM169" s="210" t="s">
        <v>826</v>
      </c>
    </row>
    <row r="170" spans="1:65" s="2" customFormat="1" ht="16.5" customHeight="1">
      <c r="A170" s="31"/>
      <c r="B170" s="32"/>
      <c r="C170" s="198" t="s">
        <v>191</v>
      </c>
      <c r="D170" s="198" t="s">
        <v>173</v>
      </c>
      <c r="E170" s="199" t="s">
        <v>827</v>
      </c>
      <c r="F170" s="200" t="s">
        <v>828</v>
      </c>
      <c r="G170" s="201" t="s">
        <v>220</v>
      </c>
      <c r="H170" s="202">
        <v>0</v>
      </c>
      <c r="I170" s="203"/>
      <c r="J170" s="204">
        <f t="shared" si="15"/>
        <v>0</v>
      </c>
      <c r="K170" s="205"/>
      <c r="L170" s="36"/>
      <c r="M170" s="206" t="s">
        <v>1</v>
      </c>
      <c r="N170" s="207" t="s">
        <v>41</v>
      </c>
      <c r="O170" s="68"/>
      <c r="P170" s="208">
        <f t="shared" si="16"/>
        <v>0</v>
      </c>
      <c r="Q170" s="208">
        <v>1.0461400000000001</v>
      </c>
      <c r="R170" s="208">
        <f t="shared" si="17"/>
        <v>0</v>
      </c>
      <c r="S170" s="208">
        <v>0</v>
      </c>
      <c r="T170" s="209">
        <f t="shared" si="18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210" t="s">
        <v>177</v>
      </c>
      <c r="AT170" s="210" t="s">
        <v>173</v>
      </c>
      <c r="AU170" s="210" t="s">
        <v>86</v>
      </c>
      <c r="AY170" s="14" t="s">
        <v>169</v>
      </c>
      <c r="BE170" s="211">
        <f t="shared" si="19"/>
        <v>0</v>
      </c>
      <c r="BF170" s="211">
        <f t="shared" si="20"/>
        <v>0</v>
      </c>
      <c r="BG170" s="211">
        <f t="shared" si="21"/>
        <v>0</v>
      </c>
      <c r="BH170" s="211">
        <f t="shared" si="22"/>
        <v>0</v>
      </c>
      <c r="BI170" s="211">
        <f t="shared" si="23"/>
        <v>0</v>
      </c>
      <c r="BJ170" s="14" t="s">
        <v>84</v>
      </c>
      <c r="BK170" s="211">
        <f t="shared" si="24"/>
        <v>0</v>
      </c>
      <c r="BL170" s="14" t="s">
        <v>177</v>
      </c>
      <c r="BM170" s="210" t="s">
        <v>829</v>
      </c>
    </row>
    <row r="171" spans="1:65" s="2" customFormat="1" ht="21.75" customHeight="1">
      <c r="A171" s="31"/>
      <c r="B171" s="32"/>
      <c r="C171" s="198" t="s">
        <v>177</v>
      </c>
      <c r="D171" s="198" t="s">
        <v>173</v>
      </c>
      <c r="E171" s="199" t="s">
        <v>830</v>
      </c>
      <c r="F171" s="200" t="s">
        <v>831</v>
      </c>
      <c r="G171" s="201" t="s">
        <v>176</v>
      </c>
      <c r="H171" s="202">
        <v>0.55000000000000004</v>
      </c>
      <c r="I171" s="203"/>
      <c r="J171" s="204">
        <f t="shared" si="15"/>
        <v>0</v>
      </c>
      <c r="K171" s="205"/>
      <c r="L171" s="36"/>
      <c r="M171" s="206" t="s">
        <v>1</v>
      </c>
      <c r="N171" s="207" t="s">
        <v>41</v>
      </c>
      <c r="O171" s="68"/>
      <c r="P171" s="208">
        <f t="shared" si="16"/>
        <v>0</v>
      </c>
      <c r="Q171" s="208">
        <v>0.17818000000000001</v>
      </c>
      <c r="R171" s="208">
        <f t="shared" si="17"/>
        <v>9.7999000000000017E-2</v>
      </c>
      <c r="S171" s="208">
        <v>0</v>
      </c>
      <c r="T171" s="209">
        <f t="shared" si="18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210" t="s">
        <v>177</v>
      </c>
      <c r="AT171" s="210" t="s">
        <v>173</v>
      </c>
      <c r="AU171" s="210" t="s">
        <v>86</v>
      </c>
      <c r="AY171" s="14" t="s">
        <v>169</v>
      </c>
      <c r="BE171" s="211">
        <f t="shared" si="19"/>
        <v>0</v>
      </c>
      <c r="BF171" s="211">
        <f t="shared" si="20"/>
        <v>0</v>
      </c>
      <c r="BG171" s="211">
        <f t="shared" si="21"/>
        <v>0</v>
      </c>
      <c r="BH171" s="211">
        <f t="shared" si="22"/>
        <v>0</v>
      </c>
      <c r="BI171" s="211">
        <f t="shared" si="23"/>
        <v>0</v>
      </c>
      <c r="BJ171" s="14" t="s">
        <v>84</v>
      </c>
      <c r="BK171" s="211">
        <f t="shared" si="24"/>
        <v>0</v>
      </c>
      <c r="BL171" s="14" t="s">
        <v>177</v>
      </c>
      <c r="BM171" s="210" t="s">
        <v>832</v>
      </c>
    </row>
    <row r="172" spans="1:65" s="12" customFormat="1" ht="22.9" customHeight="1">
      <c r="B172" s="182"/>
      <c r="C172" s="183"/>
      <c r="D172" s="184" t="s">
        <v>75</v>
      </c>
      <c r="E172" s="196" t="s">
        <v>177</v>
      </c>
      <c r="F172" s="196" t="s">
        <v>833</v>
      </c>
      <c r="G172" s="183"/>
      <c r="H172" s="183"/>
      <c r="I172" s="186"/>
      <c r="J172" s="197">
        <f>BK172</f>
        <v>0</v>
      </c>
      <c r="K172" s="183"/>
      <c r="L172" s="188"/>
      <c r="M172" s="189"/>
      <c r="N172" s="190"/>
      <c r="O172" s="190"/>
      <c r="P172" s="191">
        <f>SUM(P173:P182)</f>
        <v>0</v>
      </c>
      <c r="Q172" s="190"/>
      <c r="R172" s="191">
        <f>SUM(R173:R182)</f>
        <v>14.84592497</v>
      </c>
      <c r="S172" s="190"/>
      <c r="T172" s="192">
        <f>SUM(T173:T182)</f>
        <v>0</v>
      </c>
      <c r="AR172" s="193" t="s">
        <v>84</v>
      </c>
      <c r="AT172" s="194" t="s">
        <v>75</v>
      </c>
      <c r="AU172" s="194" t="s">
        <v>84</v>
      </c>
      <c r="AY172" s="193" t="s">
        <v>169</v>
      </c>
      <c r="BK172" s="195">
        <f>SUM(BK173:BK182)</f>
        <v>0</v>
      </c>
    </row>
    <row r="173" spans="1:65" s="2" customFormat="1" ht="16.5" customHeight="1">
      <c r="A173" s="31"/>
      <c r="B173" s="32"/>
      <c r="C173" s="198" t="s">
        <v>498</v>
      </c>
      <c r="D173" s="198" t="s">
        <v>173</v>
      </c>
      <c r="E173" s="199" t="s">
        <v>834</v>
      </c>
      <c r="F173" s="200" t="s">
        <v>835</v>
      </c>
      <c r="G173" s="201" t="s">
        <v>194</v>
      </c>
      <c r="H173" s="202">
        <v>0.24</v>
      </c>
      <c r="I173" s="203"/>
      <c r="J173" s="204">
        <f t="shared" ref="J173:J182" si="25">ROUND(I173*H173,2)</f>
        <v>0</v>
      </c>
      <c r="K173" s="205"/>
      <c r="L173" s="36"/>
      <c r="M173" s="206" t="s">
        <v>1</v>
      </c>
      <c r="N173" s="207" t="s">
        <v>41</v>
      </c>
      <c r="O173" s="68"/>
      <c r="P173" s="208">
        <f t="shared" ref="P173:P182" si="26">O173*H173</f>
        <v>0</v>
      </c>
      <c r="Q173" s="208">
        <v>2.2564799999999998</v>
      </c>
      <c r="R173" s="208">
        <f t="shared" ref="R173:R182" si="27">Q173*H173</f>
        <v>0.5415551999999999</v>
      </c>
      <c r="S173" s="208">
        <v>0</v>
      </c>
      <c r="T173" s="209">
        <f t="shared" ref="T173:T182" si="28"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210" t="s">
        <v>177</v>
      </c>
      <c r="AT173" s="210" t="s">
        <v>173</v>
      </c>
      <c r="AU173" s="210" t="s">
        <v>86</v>
      </c>
      <c r="AY173" s="14" t="s">
        <v>169</v>
      </c>
      <c r="BE173" s="211">
        <f t="shared" ref="BE173:BE182" si="29">IF(N173="základní",J173,0)</f>
        <v>0</v>
      </c>
      <c r="BF173" s="211">
        <f t="shared" ref="BF173:BF182" si="30">IF(N173="snížená",J173,0)</f>
        <v>0</v>
      </c>
      <c r="BG173" s="211">
        <f t="shared" ref="BG173:BG182" si="31">IF(N173="zákl. přenesená",J173,0)</f>
        <v>0</v>
      </c>
      <c r="BH173" s="211">
        <f t="shared" ref="BH173:BH182" si="32">IF(N173="sníž. přenesená",J173,0)</f>
        <v>0</v>
      </c>
      <c r="BI173" s="211">
        <f t="shared" ref="BI173:BI182" si="33">IF(N173="nulová",J173,0)</f>
        <v>0</v>
      </c>
      <c r="BJ173" s="14" t="s">
        <v>84</v>
      </c>
      <c r="BK173" s="211">
        <f t="shared" ref="BK173:BK182" si="34">ROUND(I173*H173,2)</f>
        <v>0</v>
      </c>
      <c r="BL173" s="14" t="s">
        <v>177</v>
      </c>
      <c r="BM173" s="210" t="s">
        <v>836</v>
      </c>
    </row>
    <row r="174" spans="1:65" s="2" customFormat="1" ht="16.5" customHeight="1">
      <c r="A174" s="31"/>
      <c r="B174" s="32"/>
      <c r="C174" s="198" t="s">
        <v>471</v>
      </c>
      <c r="D174" s="198" t="s">
        <v>173</v>
      </c>
      <c r="E174" s="199" t="s">
        <v>837</v>
      </c>
      <c r="F174" s="200" t="s">
        <v>838</v>
      </c>
      <c r="G174" s="201" t="s">
        <v>194</v>
      </c>
      <c r="H174" s="202">
        <v>5.65</v>
      </c>
      <c r="I174" s="203"/>
      <c r="J174" s="204">
        <f t="shared" si="25"/>
        <v>0</v>
      </c>
      <c r="K174" s="205"/>
      <c r="L174" s="36"/>
      <c r="M174" s="206" t="s">
        <v>1</v>
      </c>
      <c r="N174" s="207" t="s">
        <v>41</v>
      </c>
      <c r="O174" s="68"/>
      <c r="P174" s="208">
        <f t="shared" si="26"/>
        <v>0</v>
      </c>
      <c r="Q174" s="208">
        <v>2.45343</v>
      </c>
      <c r="R174" s="208">
        <f t="shared" si="27"/>
        <v>13.861879500000001</v>
      </c>
      <c r="S174" s="208">
        <v>0</v>
      </c>
      <c r="T174" s="209">
        <f t="shared" si="28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210" t="s">
        <v>177</v>
      </c>
      <c r="AT174" s="210" t="s">
        <v>173</v>
      </c>
      <c r="AU174" s="210" t="s">
        <v>86</v>
      </c>
      <c r="AY174" s="14" t="s">
        <v>169</v>
      </c>
      <c r="BE174" s="211">
        <f t="shared" si="29"/>
        <v>0</v>
      </c>
      <c r="BF174" s="211">
        <f t="shared" si="30"/>
        <v>0</v>
      </c>
      <c r="BG174" s="211">
        <f t="shared" si="31"/>
        <v>0</v>
      </c>
      <c r="BH174" s="211">
        <f t="shared" si="32"/>
        <v>0</v>
      </c>
      <c r="BI174" s="211">
        <f t="shared" si="33"/>
        <v>0</v>
      </c>
      <c r="BJ174" s="14" t="s">
        <v>84</v>
      </c>
      <c r="BK174" s="211">
        <f t="shared" si="34"/>
        <v>0</v>
      </c>
      <c r="BL174" s="14" t="s">
        <v>177</v>
      </c>
      <c r="BM174" s="210" t="s">
        <v>839</v>
      </c>
    </row>
    <row r="175" spans="1:65" s="2" customFormat="1" ht="21.75" customHeight="1">
      <c r="A175" s="31"/>
      <c r="B175" s="32"/>
      <c r="C175" s="198" t="s">
        <v>560</v>
      </c>
      <c r="D175" s="198" t="s">
        <v>173</v>
      </c>
      <c r="E175" s="199" t="s">
        <v>840</v>
      </c>
      <c r="F175" s="200" t="s">
        <v>841</v>
      </c>
      <c r="G175" s="201" t="s">
        <v>176</v>
      </c>
      <c r="H175" s="202">
        <v>7.0679999999999996</v>
      </c>
      <c r="I175" s="203"/>
      <c r="J175" s="204">
        <f t="shared" si="25"/>
        <v>0</v>
      </c>
      <c r="K175" s="205"/>
      <c r="L175" s="36"/>
      <c r="M175" s="206" t="s">
        <v>1</v>
      </c>
      <c r="N175" s="207" t="s">
        <v>41</v>
      </c>
      <c r="O175" s="68"/>
      <c r="P175" s="208">
        <f t="shared" si="26"/>
        <v>0</v>
      </c>
      <c r="Q175" s="208">
        <v>5.3299999999999997E-3</v>
      </c>
      <c r="R175" s="208">
        <f t="shared" si="27"/>
        <v>3.7672439999999995E-2</v>
      </c>
      <c r="S175" s="208">
        <v>0</v>
      </c>
      <c r="T175" s="209">
        <f t="shared" si="28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210" t="s">
        <v>177</v>
      </c>
      <c r="AT175" s="210" t="s">
        <v>173</v>
      </c>
      <c r="AU175" s="210" t="s">
        <v>86</v>
      </c>
      <c r="AY175" s="14" t="s">
        <v>169</v>
      </c>
      <c r="BE175" s="211">
        <f t="shared" si="29"/>
        <v>0</v>
      </c>
      <c r="BF175" s="211">
        <f t="shared" si="30"/>
        <v>0</v>
      </c>
      <c r="BG175" s="211">
        <f t="shared" si="31"/>
        <v>0</v>
      </c>
      <c r="BH175" s="211">
        <f t="shared" si="32"/>
        <v>0</v>
      </c>
      <c r="BI175" s="211">
        <f t="shared" si="33"/>
        <v>0</v>
      </c>
      <c r="BJ175" s="14" t="s">
        <v>84</v>
      </c>
      <c r="BK175" s="211">
        <f t="shared" si="34"/>
        <v>0</v>
      </c>
      <c r="BL175" s="14" t="s">
        <v>177</v>
      </c>
      <c r="BM175" s="210" t="s">
        <v>842</v>
      </c>
    </row>
    <row r="176" spans="1:65" s="2" customFormat="1" ht="21.75" customHeight="1">
      <c r="A176" s="31"/>
      <c r="B176" s="32"/>
      <c r="C176" s="198" t="s">
        <v>464</v>
      </c>
      <c r="D176" s="198" t="s">
        <v>173</v>
      </c>
      <c r="E176" s="199" t="s">
        <v>843</v>
      </c>
      <c r="F176" s="200" t="s">
        <v>844</v>
      </c>
      <c r="G176" s="201" t="s">
        <v>176</v>
      </c>
      <c r="H176" s="202">
        <v>7.0679999999999996</v>
      </c>
      <c r="I176" s="203"/>
      <c r="J176" s="204">
        <f t="shared" si="25"/>
        <v>0</v>
      </c>
      <c r="K176" s="205"/>
      <c r="L176" s="36"/>
      <c r="M176" s="206" t="s">
        <v>1</v>
      </c>
      <c r="N176" s="207" t="s">
        <v>41</v>
      </c>
      <c r="O176" s="68"/>
      <c r="P176" s="208">
        <f t="shared" si="26"/>
        <v>0</v>
      </c>
      <c r="Q176" s="208">
        <v>0</v>
      </c>
      <c r="R176" s="208">
        <f t="shared" si="27"/>
        <v>0</v>
      </c>
      <c r="S176" s="208">
        <v>0</v>
      </c>
      <c r="T176" s="209">
        <f t="shared" si="28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210" t="s">
        <v>177</v>
      </c>
      <c r="AT176" s="210" t="s">
        <v>173</v>
      </c>
      <c r="AU176" s="210" t="s">
        <v>86</v>
      </c>
      <c r="AY176" s="14" t="s">
        <v>169</v>
      </c>
      <c r="BE176" s="211">
        <f t="shared" si="29"/>
        <v>0</v>
      </c>
      <c r="BF176" s="211">
        <f t="shared" si="30"/>
        <v>0</v>
      </c>
      <c r="BG176" s="211">
        <f t="shared" si="31"/>
        <v>0</v>
      </c>
      <c r="BH176" s="211">
        <f t="shared" si="32"/>
        <v>0</v>
      </c>
      <c r="BI176" s="211">
        <f t="shared" si="33"/>
        <v>0</v>
      </c>
      <c r="BJ176" s="14" t="s">
        <v>84</v>
      </c>
      <c r="BK176" s="211">
        <f t="shared" si="34"/>
        <v>0</v>
      </c>
      <c r="BL176" s="14" t="s">
        <v>177</v>
      </c>
      <c r="BM176" s="210" t="s">
        <v>845</v>
      </c>
    </row>
    <row r="177" spans="1:65" s="2" customFormat="1" ht="21.75" customHeight="1">
      <c r="A177" s="31"/>
      <c r="B177" s="32"/>
      <c r="C177" s="198" t="s">
        <v>516</v>
      </c>
      <c r="D177" s="198" t="s">
        <v>173</v>
      </c>
      <c r="E177" s="199" t="s">
        <v>846</v>
      </c>
      <c r="F177" s="200" t="s">
        <v>847</v>
      </c>
      <c r="G177" s="201" t="s">
        <v>176</v>
      </c>
      <c r="H177" s="202">
        <v>7.0679999999999996</v>
      </c>
      <c r="I177" s="203"/>
      <c r="J177" s="204">
        <f t="shared" si="25"/>
        <v>0</v>
      </c>
      <c r="K177" s="205"/>
      <c r="L177" s="36"/>
      <c r="M177" s="206" t="s">
        <v>1</v>
      </c>
      <c r="N177" s="207" t="s">
        <v>41</v>
      </c>
      <c r="O177" s="68"/>
      <c r="P177" s="208">
        <f t="shared" si="26"/>
        <v>0</v>
      </c>
      <c r="Q177" s="208">
        <v>5.5199999999999997E-3</v>
      </c>
      <c r="R177" s="208">
        <f t="shared" si="27"/>
        <v>3.9015359999999999E-2</v>
      </c>
      <c r="S177" s="208">
        <v>0</v>
      </c>
      <c r="T177" s="209">
        <f t="shared" si="28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210" t="s">
        <v>177</v>
      </c>
      <c r="AT177" s="210" t="s">
        <v>173</v>
      </c>
      <c r="AU177" s="210" t="s">
        <v>86</v>
      </c>
      <c r="AY177" s="14" t="s">
        <v>169</v>
      </c>
      <c r="BE177" s="211">
        <f t="shared" si="29"/>
        <v>0</v>
      </c>
      <c r="BF177" s="211">
        <f t="shared" si="30"/>
        <v>0</v>
      </c>
      <c r="BG177" s="211">
        <f t="shared" si="31"/>
        <v>0</v>
      </c>
      <c r="BH177" s="211">
        <f t="shared" si="32"/>
        <v>0</v>
      </c>
      <c r="BI177" s="211">
        <f t="shared" si="33"/>
        <v>0</v>
      </c>
      <c r="BJ177" s="14" t="s">
        <v>84</v>
      </c>
      <c r="BK177" s="211">
        <f t="shared" si="34"/>
        <v>0</v>
      </c>
      <c r="BL177" s="14" t="s">
        <v>177</v>
      </c>
      <c r="BM177" s="210" t="s">
        <v>848</v>
      </c>
    </row>
    <row r="178" spans="1:65" s="2" customFormat="1" ht="21.75" customHeight="1">
      <c r="A178" s="31"/>
      <c r="B178" s="32"/>
      <c r="C178" s="198" t="s">
        <v>520</v>
      </c>
      <c r="D178" s="198" t="s">
        <v>173</v>
      </c>
      <c r="E178" s="199" t="s">
        <v>849</v>
      </c>
      <c r="F178" s="200" t="s">
        <v>850</v>
      </c>
      <c r="G178" s="201" t="s">
        <v>176</v>
      </c>
      <c r="H178" s="202">
        <v>5.0679999999999996</v>
      </c>
      <c r="I178" s="203"/>
      <c r="J178" s="204">
        <f t="shared" si="25"/>
        <v>0</v>
      </c>
      <c r="K178" s="205"/>
      <c r="L178" s="36"/>
      <c r="M178" s="206" t="s">
        <v>1</v>
      </c>
      <c r="N178" s="207" t="s">
        <v>41</v>
      </c>
      <c r="O178" s="68"/>
      <c r="P178" s="208">
        <f t="shared" si="26"/>
        <v>0</v>
      </c>
      <c r="Q178" s="208">
        <v>0</v>
      </c>
      <c r="R178" s="208">
        <f t="shared" si="27"/>
        <v>0</v>
      </c>
      <c r="S178" s="208">
        <v>0</v>
      </c>
      <c r="T178" s="209">
        <f t="shared" si="28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210" t="s">
        <v>177</v>
      </c>
      <c r="AT178" s="210" t="s">
        <v>173</v>
      </c>
      <c r="AU178" s="210" t="s">
        <v>86</v>
      </c>
      <c r="AY178" s="14" t="s">
        <v>169</v>
      </c>
      <c r="BE178" s="211">
        <f t="shared" si="29"/>
        <v>0</v>
      </c>
      <c r="BF178" s="211">
        <f t="shared" si="30"/>
        <v>0</v>
      </c>
      <c r="BG178" s="211">
        <f t="shared" si="31"/>
        <v>0</v>
      </c>
      <c r="BH178" s="211">
        <f t="shared" si="32"/>
        <v>0</v>
      </c>
      <c r="BI178" s="211">
        <f t="shared" si="33"/>
        <v>0</v>
      </c>
      <c r="BJ178" s="14" t="s">
        <v>84</v>
      </c>
      <c r="BK178" s="211">
        <f t="shared" si="34"/>
        <v>0</v>
      </c>
      <c r="BL178" s="14" t="s">
        <v>177</v>
      </c>
      <c r="BM178" s="210" t="s">
        <v>851</v>
      </c>
    </row>
    <row r="179" spans="1:65" s="2" customFormat="1" ht="21.75" customHeight="1">
      <c r="A179" s="31"/>
      <c r="B179" s="32"/>
      <c r="C179" s="198" t="s">
        <v>453</v>
      </c>
      <c r="D179" s="198" t="s">
        <v>173</v>
      </c>
      <c r="E179" s="199" t="s">
        <v>852</v>
      </c>
      <c r="F179" s="200" t="s">
        <v>853</v>
      </c>
      <c r="G179" s="201" t="s">
        <v>176</v>
      </c>
      <c r="H179" s="202">
        <v>2.76</v>
      </c>
      <c r="I179" s="203"/>
      <c r="J179" s="204">
        <f t="shared" si="25"/>
        <v>0</v>
      </c>
      <c r="K179" s="205"/>
      <c r="L179" s="36"/>
      <c r="M179" s="206" t="s">
        <v>1</v>
      </c>
      <c r="N179" s="207" t="s">
        <v>41</v>
      </c>
      <c r="O179" s="68"/>
      <c r="P179" s="208">
        <f t="shared" si="26"/>
        <v>0</v>
      </c>
      <c r="Q179" s="208">
        <v>0.01</v>
      </c>
      <c r="R179" s="208">
        <f t="shared" si="27"/>
        <v>2.76E-2</v>
      </c>
      <c r="S179" s="208">
        <v>0</v>
      </c>
      <c r="T179" s="209">
        <f t="shared" si="28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210" t="s">
        <v>177</v>
      </c>
      <c r="AT179" s="210" t="s">
        <v>173</v>
      </c>
      <c r="AU179" s="210" t="s">
        <v>86</v>
      </c>
      <c r="AY179" s="14" t="s">
        <v>169</v>
      </c>
      <c r="BE179" s="211">
        <f t="shared" si="29"/>
        <v>0</v>
      </c>
      <c r="BF179" s="211">
        <f t="shared" si="30"/>
        <v>0</v>
      </c>
      <c r="BG179" s="211">
        <f t="shared" si="31"/>
        <v>0</v>
      </c>
      <c r="BH179" s="211">
        <f t="shared" si="32"/>
        <v>0</v>
      </c>
      <c r="BI179" s="211">
        <f t="shared" si="33"/>
        <v>0</v>
      </c>
      <c r="BJ179" s="14" t="s">
        <v>84</v>
      </c>
      <c r="BK179" s="211">
        <f t="shared" si="34"/>
        <v>0</v>
      </c>
      <c r="BL179" s="14" t="s">
        <v>177</v>
      </c>
      <c r="BM179" s="210" t="s">
        <v>854</v>
      </c>
    </row>
    <row r="180" spans="1:65" s="2" customFormat="1" ht="16.5" customHeight="1">
      <c r="A180" s="31"/>
      <c r="B180" s="32"/>
      <c r="C180" s="198" t="s">
        <v>422</v>
      </c>
      <c r="D180" s="198" t="s">
        <v>173</v>
      </c>
      <c r="E180" s="199" t="s">
        <v>855</v>
      </c>
      <c r="F180" s="200" t="s">
        <v>856</v>
      </c>
      <c r="G180" s="201" t="s">
        <v>220</v>
      </c>
      <c r="H180" s="202">
        <v>0.21099999999999999</v>
      </c>
      <c r="I180" s="203"/>
      <c r="J180" s="204">
        <f t="shared" si="25"/>
        <v>0</v>
      </c>
      <c r="K180" s="205"/>
      <c r="L180" s="36"/>
      <c r="M180" s="206" t="s">
        <v>1</v>
      </c>
      <c r="N180" s="207" t="s">
        <v>41</v>
      </c>
      <c r="O180" s="68"/>
      <c r="P180" s="208">
        <f t="shared" si="26"/>
        <v>0</v>
      </c>
      <c r="Q180" s="208">
        <v>1.0551600000000001</v>
      </c>
      <c r="R180" s="208">
        <f t="shared" si="27"/>
        <v>0.22263876000000002</v>
      </c>
      <c r="S180" s="208">
        <v>0</v>
      </c>
      <c r="T180" s="209">
        <f t="shared" si="28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210" t="s">
        <v>177</v>
      </c>
      <c r="AT180" s="210" t="s">
        <v>173</v>
      </c>
      <c r="AU180" s="210" t="s">
        <v>86</v>
      </c>
      <c r="AY180" s="14" t="s">
        <v>169</v>
      </c>
      <c r="BE180" s="211">
        <f t="shared" si="29"/>
        <v>0</v>
      </c>
      <c r="BF180" s="211">
        <f t="shared" si="30"/>
        <v>0</v>
      </c>
      <c r="BG180" s="211">
        <f t="shared" si="31"/>
        <v>0</v>
      </c>
      <c r="BH180" s="211">
        <f t="shared" si="32"/>
        <v>0</v>
      </c>
      <c r="BI180" s="211">
        <f t="shared" si="33"/>
        <v>0</v>
      </c>
      <c r="BJ180" s="14" t="s">
        <v>84</v>
      </c>
      <c r="BK180" s="211">
        <f t="shared" si="34"/>
        <v>0</v>
      </c>
      <c r="BL180" s="14" t="s">
        <v>177</v>
      </c>
      <c r="BM180" s="210" t="s">
        <v>857</v>
      </c>
    </row>
    <row r="181" spans="1:65" s="2" customFormat="1" ht="16.5" customHeight="1">
      <c r="A181" s="31"/>
      <c r="B181" s="32"/>
      <c r="C181" s="198" t="s">
        <v>448</v>
      </c>
      <c r="D181" s="198" t="s">
        <v>173</v>
      </c>
      <c r="E181" s="199" t="s">
        <v>858</v>
      </c>
      <c r="F181" s="200" t="s">
        <v>859</v>
      </c>
      <c r="G181" s="201" t="s">
        <v>220</v>
      </c>
      <c r="H181" s="202">
        <v>2.3E-2</v>
      </c>
      <c r="I181" s="203"/>
      <c r="J181" s="204">
        <f t="shared" si="25"/>
        <v>0</v>
      </c>
      <c r="K181" s="205"/>
      <c r="L181" s="36"/>
      <c r="M181" s="206" t="s">
        <v>1</v>
      </c>
      <c r="N181" s="207" t="s">
        <v>41</v>
      </c>
      <c r="O181" s="68"/>
      <c r="P181" s="208">
        <f t="shared" si="26"/>
        <v>0</v>
      </c>
      <c r="Q181" s="208">
        <v>1.06277</v>
      </c>
      <c r="R181" s="208">
        <f t="shared" si="27"/>
        <v>2.444371E-2</v>
      </c>
      <c r="S181" s="208">
        <v>0</v>
      </c>
      <c r="T181" s="209">
        <f t="shared" si="28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210" t="s">
        <v>177</v>
      </c>
      <c r="AT181" s="210" t="s">
        <v>173</v>
      </c>
      <c r="AU181" s="210" t="s">
        <v>86</v>
      </c>
      <c r="AY181" s="14" t="s">
        <v>169</v>
      </c>
      <c r="BE181" s="211">
        <f t="shared" si="29"/>
        <v>0</v>
      </c>
      <c r="BF181" s="211">
        <f t="shared" si="30"/>
        <v>0</v>
      </c>
      <c r="BG181" s="211">
        <f t="shared" si="31"/>
        <v>0</v>
      </c>
      <c r="BH181" s="211">
        <f t="shared" si="32"/>
        <v>0</v>
      </c>
      <c r="BI181" s="211">
        <f t="shared" si="33"/>
        <v>0</v>
      </c>
      <c r="BJ181" s="14" t="s">
        <v>84</v>
      </c>
      <c r="BK181" s="211">
        <f t="shared" si="34"/>
        <v>0</v>
      </c>
      <c r="BL181" s="14" t="s">
        <v>177</v>
      </c>
      <c r="BM181" s="210" t="s">
        <v>860</v>
      </c>
    </row>
    <row r="182" spans="1:65" s="2" customFormat="1" ht="21.75" customHeight="1">
      <c r="A182" s="31"/>
      <c r="B182" s="32"/>
      <c r="C182" s="198" t="s">
        <v>86</v>
      </c>
      <c r="D182" s="198" t="s">
        <v>173</v>
      </c>
      <c r="E182" s="199" t="s">
        <v>861</v>
      </c>
      <c r="F182" s="200" t="s">
        <v>862</v>
      </c>
      <c r="G182" s="201" t="s">
        <v>280</v>
      </c>
      <c r="H182" s="202">
        <v>4</v>
      </c>
      <c r="I182" s="203"/>
      <c r="J182" s="204">
        <f t="shared" si="25"/>
        <v>0</v>
      </c>
      <c r="K182" s="205"/>
      <c r="L182" s="36"/>
      <c r="M182" s="206" t="s">
        <v>1</v>
      </c>
      <c r="N182" s="207" t="s">
        <v>41</v>
      </c>
      <c r="O182" s="68"/>
      <c r="P182" s="208">
        <f t="shared" si="26"/>
        <v>0</v>
      </c>
      <c r="Q182" s="208">
        <v>2.2780000000000002E-2</v>
      </c>
      <c r="R182" s="208">
        <f t="shared" si="27"/>
        <v>9.1120000000000007E-2</v>
      </c>
      <c r="S182" s="208">
        <v>0</v>
      </c>
      <c r="T182" s="209">
        <f t="shared" si="28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210" t="s">
        <v>177</v>
      </c>
      <c r="AT182" s="210" t="s">
        <v>173</v>
      </c>
      <c r="AU182" s="210" t="s">
        <v>86</v>
      </c>
      <c r="AY182" s="14" t="s">
        <v>169</v>
      </c>
      <c r="BE182" s="211">
        <f t="shared" si="29"/>
        <v>0</v>
      </c>
      <c r="BF182" s="211">
        <f t="shared" si="30"/>
        <v>0</v>
      </c>
      <c r="BG182" s="211">
        <f t="shared" si="31"/>
        <v>0</v>
      </c>
      <c r="BH182" s="211">
        <f t="shared" si="32"/>
        <v>0</v>
      </c>
      <c r="BI182" s="211">
        <f t="shared" si="33"/>
        <v>0</v>
      </c>
      <c r="BJ182" s="14" t="s">
        <v>84</v>
      </c>
      <c r="BK182" s="211">
        <f t="shared" si="34"/>
        <v>0</v>
      </c>
      <c r="BL182" s="14" t="s">
        <v>177</v>
      </c>
      <c r="BM182" s="210" t="s">
        <v>863</v>
      </c>
    </row>
    <row r="183" spans="1:65" s="12" customFormat="1" ht="22.9" customHeight="1">
      <c r="B183" s="182"/>
      <c r="C183" s="183"/>
      <c r="D183" s="184" t="s">
        <v>75</v>
      </c>
      <c r="E183" s="196" t="s">
        <v>222</v>
      </c>
      <c r="F183" s="196" t="s">
        <v>864</v>
      </c>
      <c r="G183" s="183"/>
      <c r="H183" s="183"/>
      <c r="I183" s="186"/>
      <c r="J183" s="197">
        <f>BK183</f>
        <v>0</v>
      </c>
      <c r="K183" s="183"/>
      <c r="L183" s="188"/>
      <c r="M183" s="189"/>
      <c r="N183" s="190"/>
      <c r="O183" s="190"/>
      <c r="P183" s="191">
        <f>SUM(P184:P191)</f>
        <v>0</v>
      </c>
      <c r="Q183" s="190"/>
      <c r="R183" s="191">
        <f>SUM(R184:R191)</f>
        <v>3.4956066799999999</v>
      </c>
      <c r="S183" s="190"/>
      <c r="T183" s="192">
        <f>SUM(T184:T191)</f>
        <v>0</v>
      </c>
      <c r="AR183" s="193" t="s">
        <v>84</v>
      </c>
      <c r="AT183" s="194" t="s">
        <v>75</v>
      </c>
      <c r="AU183" s="194" t="s">
        <v>84</v>
      </c>
      <c r="AY183" s="193" t="s">
        <v>169</v>
      </c>
      <c r="BK183" s="195">
        <f>SUM(BK184:BK191)</f>
        <v>0</v>
      </c>
    </row>
    <row r="184" spans="1:65" s="2" customFormat="1" ht="21.75" customHeight="1">
      <c r="A184" s="31"/>
      <c r="B184" s="32"/>
      <c r="C184" s="198" t="s">
        <v>475</v>
      </c>
      <c r="D184" s="198" t="s">
        <v>173</v>
      </c>
      <c r="E184" s="199" t="s">
        <v>865</v>
      </c>
      <c r="F184" s="200" t="s">
        <v>866</v>
      </c>
      <c r="G184" s="201" t="s">
        <v>176</v>
      </c>
      <c r="H184" s="202">
        <v>3.2</v>
      </c>
      <c r="I184" s="203"/>
      <c r="J184" s="204">
        <f t="shared" ref="J184:J191" si="35">ROUND(I184*H184,2)</f>
        <v>0</v>
      </c>
      <c r="K184" s="205"/>
      <c r="L184" s="36"/>
      <c r="M184" s="206" t="s">
        <v>1</v>
      </c>
      <c r="N184" s="207" t="s">
        <v>41</v>
      </c>
      <c r="O184" s="68"/>
      <c r="P184" s="208">
        <f t="shared" ref="P184:P191" si="36">O184*H184</f>
        <v>0</v>
      </c>
      <c r="Q184" s="208">
        <v>7.3499999999999998E-3</v>
      </c>
      <c r="R184" s="208">
        <f t="shared" ref="R184:R191" si="37">Q184*H184</f>
        <v>2.3519999999999999E-2</v>
      </c>
      <c r="S184" s="208">
        <v>0</v>
      </c>
      <c r="T184" s="209">
        <f t="shared" ref="T184:T191" si="38"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210" t="s">
        <v>177</v>
      </c>
      <c r="AT184" s="210" t="s">
        <v>173</v>
      </c>
      <c r="AU184" s="210" t="s">
        <v>86</v>
      </c>
      <c r="AY184" s="14" t="s">
        <v>169</v>
      </c>
      <c r="BE184" s="211">
        <f t="shared" ref="BE184:BE191" si="39">IF(N184="základní",J184,0)</f>
        <v>0</v>
      </c>
      <c r="BF184" s="211">
        <f t="shared" ref="BF184:BF191" si="40">IF(N184="snížená",J184,0)</f>
        <v>0</v>
      </c>
      <c r="BG184" s="211">
        <f t="shared" ref="BG184:BG191" si="41">IF(N184="zákl. přenesená",J184,0)</f>
        <v>0</v>
      </c>
      <c r="BH184" s="211">
        <f t="shared" ref="BH184:BH191" si="42">IF(N184="sníž. přenesená",J184,0)</f>
        <v>0</v>
      </c>
      <c r="BI184" s="211">
        <f t="shared" ref="BI184:BI191" si="43">IF(N184="nulová",J184,0)</f>
        <v>0</v>
      </c>
      <c r="BJ184" s="14" t="s">
        <v>84</v>
      </c>
      <c r="BK184" s="211">
        <f t="shared" ref="BK184:BK191" si="44">ROUND(I184*H184,2)</f>
        <v>0</v>
      </c>
      <c r="BL184" s="14" t="s">
        <v>177</v>
      </c>
      <c r="BM184" s="210" t="s">
        <v>867</v>
      </c>
    </row>
    <row r="185" spans="1:65" s="2" customFormat="1" ht="21.75" customHeight="1">
      <c r="A185" s="31"/>
      <c r="B185" s="32"/>
      <c r="C185" s="198" t="s">
        <v>433</v>
      </c>
      <c r="D185" s="198" t="s">
        <v>173</v>
      </c>
      <c r="E185" s="199" t="s">
        <v>868</v>
      </c>
      <c r="F185" s="200" t="s">
        <v>869</v>
      </c>
      <c r="G185" s="201" t="s">
        <v>176</v>
      </c>
      <c r="H185" s="202">
        <v>3.2</v>
      </c>
      <c r="I185" s="203"/>
      <c r="J185" s="204">
        <f t="shared" si="35"/>
        <v>0</v>
      </c>
      <c r="K185" s="205"/>
      <c r="L185" s="36"/>
      <c r="M185" s="206" t="s">
        <v>1</v>
      </c>
      <c r="N185" s="207" t="s">
        <v>41</v>
      </c>
      <c r="O185" s="68"/>
      <c r="P185" s="208">
        <f t="shared" si="36"/>
        <v>0</v>
      </c>
      <c r="Q185" s="208">
        <v>1.8380000000000001E-2</v>
      </c>
      <c r="R185" s="208">
        <f t="shared" si="37"/>
        <v>5.8816000000000007E-2</v>
      </c>
      <c r="S185" s="208">
        <v>0</v>
      </c>
      <c r="T185" s="209">
        <f t="shared" si="38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210" t="s">
        <v>177</v>
      </c>
      <c r="AT185" s="210" t="s">
        <v>173</v>
      </c>
      <c r="AU185" s="210" t="s">
        <v>86</v>
      </c>
      <c r="AY185" s="14" t="s">
        <v>169</v>
      </c>
      <c r="BE185" s="211">
        <f t="shared" si="39"/>
        <v>0</v>
      </c>
      <c r="BF185" s="211">
        <f t="shared" si="40"/>
        <v>0</v>
      </c>
      <c r="BG185" s="211">
        <f t="shared" si="41"/>
        <v>0</v>
      </c>
      <c r="BH185" s="211">
        <f t="shared" si="42"/>
        <v>0</v>
      </c>
      <c r="BI185" s="211">
        <f t="shared" si="43"/>
        <v>0</v>
      </c>
      <c r="BJ185" s="14" t="s">
        <v>84</v>
      </c>
      <c r="BK185" s="211">
        <f t="shared" si="44"/>
        <v>0</v>
      </c>
      <c r="BL185" s="14" t="s">
        <v>177</v>
      </c>
      <c r="BM185" s="210" t="s">
        <v>870</v>
      </c>
    </row>
    <row r="186" spans="1:65" s="2" customFormat="1" ht="21.75" customHeight="1">
      <c r="A186" s="31"/>
      <c r="B186" s="32"/>
      <c r="C186" s="198" t="s">
        <v>263</v>
      </c>
      <c r="D186" s="198" t="s">
        <v>173</v>
      </c>
      <c r="E186" s="199" t="s">
        <v>871</v>
      </c>
      <c r="F186" s="200" t="s">
        <v>872</v>
      </c>
      <c r="G186" s="201" t="s">
        <v>176</v>
      </c>
      <c r="H186" s="202">
        <v>35.052999999999997</v>
      </c>
      <c r="I186" s="203"/>
      <c r="J186" s="204">
        <f t="shared" si="35"/>
        <v>0</v>
      </c>
      <c r="K186" s="205"/>
      <c r="L186" s="36"/>
      <c r="M186" s="206" t="s">
        <v>1</v>
      </c>
      <c r="N186" s="207" t="s">
        <v>41</v>
      </c>
      <c r="O186" s="68"/>
      <c r="P186" s="208">
        <f t="shared" si="36"/>
        <v>0</v>
      </c>
      <c r="Q186" s="208">
        <v>3.4500000000000003E-2</v>
      </c>
      <c r="R186" s="208">
        <f t="shared" si="37"/>
        <v>1.2093285</v>
      </c>
      <c r="S186" s="208">
        <v>0</v>
      </c>
      <c r="T186" s="209">
        <f t="shared" si="38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210" t="s">
        <v>177</v>
      </c>
      <c r="AT186" s="210" t="s">
        <v>173</v>
      </c>
      <c r="AU186" s="210" t="s">
        <v>86</v>
      </c>
      <c r="AY186" s="14" t="s">
        <v>169</v>
      </c>
      <c r="BE186" s="211">
        <f t="shared" si="39"/>
        <v>0</v>
      </c>
      <c r="BF186" s="211">
        <f t="shared" si="40"/>
        <v>0</v>
      </c>
      <c r="BG186" s="211">
        <f t="shared" si="41"/>
        <v>0</v>
      </c>
      <c r="BH186" s="211">
        <f t="shared" si="42"/>
        <v>0</v>
      </c>
      <c r="BI186" s="211">
        <f t="shared" si="43"/>
        <v>0</v>
      </c>
      <c r="BJ186" s="14" t="s">
        <v>84</v>
      </c>
      <c r="BK186" s="211">
        <f t="shared" si="44"/>
        <v>0</v>
      </c>
      <c r="BL186" s="14" t="s">
        <v>177</v>
      </c>
      <c r="BM186" s="210" t="s">
        <v>873</v>
      </c>
    </row>
    <row r="187" spans="1:65" s="2" customFormat="1" ht="21.75" customHeight="1">
      <c r="A187" s="31"/>
      <c r="B187" s="32"/>
      <c r="C187" s="198" t="s">
        <v>621</v>
      </c>
      <c r="D187" s="198" t="s">
        <v>173</v>
      </c>
      <c r="E187" s="199" t="s">
        <v>874</v>
      </c>
      <c r="F187" s="200" t="s">
        <v>875</v>
      </c>
      <c r="G187" s="201" t="s">
        <v>194</v>
      </c>
      <c r="H187" s="202">
        <v>0.80200000000000005</v>
      </c>
      <c r="I187" s="203"/>
      <c r="J187" s="204">
        <f t="shared" si="35"/>
        <v>0</v>
      </c>
      <c r="K187" s="205"/>
      <c r="L187" s="36"/>
      <c r="M187" s="206" t="s">
        <v>1</v>
      </c>
      <c r="N187" s="207" t="s">
        <v>41</v>
      </c>
      <c r="O187" s="68"/>
      <c r="P187" s="208">
        <f t="shared" si="36"/>
        <v>0</v>
      </c>
      <c r="Q187" s="208">
        <v>2.45329</v>
      </c>
      <c r="R187" s="208">
        <f t="shared" si="37"/>
        <v>1.96753858</v>
      </c>
      <c r="S187" s="208">
        <v>0</v>
      </c>
      <c r="T187" s="209">
        <f t="shared" si="38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210" t="s">
        <v>177</v>
      </c>
      <c r="AT187" s="210" t="s">
        <v>173</v>
      </c>
      <c r="AU187" s="210" t="s">
        <v>86</v>
      </c>
      <c r="AY187" s="14" t="s">
        <v>169</v>
      </c>
      <c r="BE187" s="211">
        <f t="shared" si="39"/>
        <v>0</v>
      </c>
      <c r="BF187" s="211">
        <f t="shared" si="40"/>
        <v>0</v>
      </c>
      <c r="BG187" s="211">
        <f t="shared" si="41"/>
        <v>0</v>
      </c>
      <c r="BH187" s="211">
        <f t="shared" si="42"/>
        <v>0</v>
      </c>
      <c r="BI187" s="211">
        <f t="shared" si="43"/>
        <v>0</v>
      </c>
      <c r="BJ187" s="14" t="s">
        <v>84</v>
      </c>
      <c r="BK187" s="211">
        <f t="shared" si="44"/>
        <v>0</v>
      </c>
      <c r="BL187" s="14" t="s">
        <v>177</v>
      </c>
      <c r="BM187" s="210" t="s">
        <v>876</v>
      </c>
    </row>
    <row r="188" spans="1:65" s="2" customFormat="1" ht="21.75" customHeight="1">
      <c r="A188" s="31"/>
      <c r="B188" s="32"/>
      <c r="C188" s="198" t="s">
        <v>408</v>
      </c>
      <c r="D188" s="198" t="s">
        <v>173</v>
      </c>
      <c r="E188" s="199" t="s">
        <v>877</v>
      </c>
      <c r="F188" s="200" t="s">
        <v>878</v>
      </c>
      <c r="G188" s="201" t="s">
        <v>194</v>
      </c>
      <c r="H188" s="202">
        <v>9.6000000000000002E-2</v>
      </c>
      <c r="I188" s="203"/>
      <c r="J188" s="204">
        <f t="shared" si="35"/>
        <v>0</v>
      </c>
      <c r="K188" s="205"/>
      <c r="L188" s="36"/>
      <c r="M188" s="206" t="s">
        <v>1</v>
      </c>
      <c r="N188" s="207" t="s">
        <v>41</v>
      </c>
      <c r="O188" s="68"/>
      <c r="P188" s="208">
        <f t="shared" si="36"/>
        <v>0</v>
      </c>
      <c r="Q188" s="208">
        <v>2.45329</v>
      </c>
      <c r="R188" s="208">
        <f t="shared" si="37"/>
        <v>0.23551584</v>
      </c>
      <c r="S188" s="208">
        <v>0</v>
      </c>
      <c r="T188" s="209">
        <f t="shared" si="38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210" t="s">
        <v>177</v>
      </c>
      <c r="AT188" s="210" t="s">
        <v>173</v>
      </c>
      <c r="AU188" s="210" t="s">
        <v>86</v>
      </c>
      <c r="AY188" s="14" t="s">
        <v>169</v>
      </c>
      <c r="BE188" s="211">
        <f t="shared" si="39"/>
        <v>0</v>
      </c>
      <c r="BF188" s="211">
        <f t="shared" si="40"/>
        <v>0</v>
      </c>
      <c r="BG188" s="211">
        <f t="shared" si="41"/>
        <v>0</v>
      </c>
      <c r="BH188" s="211">
        <f t="shared" si="42"/>
        <v>0</v>
      </c>
      <c r="BI188" s="211">
        <f t="shared" si="43"/>
        <v>0</v>
      </c>
      <c r="BJ188" s="14" t="s">
        <v>84</v>
      </c>
      <c r="BK188" s="211">
        <f t="shared" si="44"/>
        <v>0</v>
      </c>
      <c r="BL188" s="14" t="s">
        <v>177</v>
      </c>
      <c r="BM188" s="210" t="s">
        <v>879</v>
      </c>
    </row>
    <row r="189" spans="1:65" s="2" customFormat="1" ht="21.75" customHeight="1">
      <c r="A189" s="31"/>
      <c r="B189" s="32"/>
      <c r="C189" s="198" t="s">
        <v>580</v>
      </c>
      <c r="D189" s="198" t="s">
        <v>173</v>
      </c>
      <c r="E189" s="199" t="s">
        <v>880</v>
      </c>
      <c r="F189" s="200" t="s">
        <v>881</v>
      </c>
      <c r="G189" s="201" t="s">
        <v>194</v>
      </c>
      <c r="H189" s="202">
        <v>0.80200000000000005</v>
      </c>
      <c r="I189" s="203"/>
      <c r="J189" s="204">
        <f t="shared" si="35"/>
        <v>0</v>
      </c>
      <c r="K189" s="205"/>
      <c r="L189" s="36"/>
      <c r="M189" s="206" t="s">
        <v>1</v>
      </c>
      <c r="N189" s="207" t="s">
        <v>41</v>
      </c>
      <c r="O189" s="68"/>
      <c r="P189" s="208">
        <f t="shared" si="36"/>
        <v>0</v>
      </c>
      <c r="Q189" s="208">
        <v>0</v>
      </c>
      <c r="R189" s="208">
        <f t="shared" si="37"/>
        <v>0</v>
      </c>
      <c r="S189" s="208">
        <v>0</v>
      </c>
      <c r="T189" s="209">
        <f t="shared" si="38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210" t="s">
        <v>177</v>
      </c>
      <c r="AT189" s="210" t="s">
        <v>173</v>
      </c>
      <c r="AU189" s="210" t="s">
        <v>86</v>
      </c>
      <c r="AY189" s="14" t="s">
        <v>169</v>
      </c>
      <c r="BE189" s="211">
        <f t="shared" si="39"/>
        <v>0</v>
      </c>
      <c r="BF189" s="211">
        <f t="shared" si="40"/>
        <v>0</v>
      </c>
      <c r="BG189" s="211">
        <f t="shared" si="41"/>
        <v>0</v>
      </c>
      <c r="BH189" s="211">
        <f t="shared" si="42"/>
        <v>0</v>
      </c>
      <c r="BI189" s="211">
        <f t="shared" si="43"/>
        <v>0</v>
      </c>
      <c r="BJ189" s="14" t="s">
        <v>84</v>
      </c>
      <c r="BK189" s="211">
        <f t="shared" si="44"/>
        <v>0</v>
      </c>
      <c r="BL189" s="14" t="s">
        <v>177</v>
      </c>
      <c r="BM189" s="210" t="s">
        <v>882</v>
      </c>
    </row>
    <row r="190" spans="1:65" s="2" customFormat="1" ht="21.75" customHeight="1">
      <c r="A190" s="31"/>
      <c r="B190" s="32"/>
      <c r="C190" s="198" t="s">
        <v>601</v>
      </c>
      <c r="D190" s="198" t="s">
        <v>173</v>
      </c>
      <c r="E190" s="199" t="s">
        <v>883</v>
      </c>
      <c r="F190" s="200" t="s">
        <v>884</v>
      </c>
      <c r="G190" s="201" t="s">
        <v>194</v>
      </c>
      <c r="H190" s="202">
        <v>9.6000000000000002E-2</v>
      </c>
      <c r="I190" s="203"/>
      <c r="J190" s="204">
        <f t="shared" si="35"/>
        <v>0</v>
      </c>
      <c r="K190" s="205"/>
      <c r="L190" s="36"/>
      <c r="M190" s="206" t="s">
        <v>1</v>
      </c>
      <c r="N190" s="207" t="s">
        <v>41</v>
      </c>
      <c r="O190" s="68"/>
      <c r="P190" s="208">
        <f t="shared" si="36"/>
        <v>0</v>
      </c>
      <c r="Q190" s="208">
        <v>0</v>
      </c>
      <c r="R190" s="208">
        <f t="shared" si="37"/>
        <v>0</v>
      </c>
      <c r="S190" s="208">
        <v>0</v>
      </c>
      <c r="T190" s="209">
        <f t="shared" si="38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210" t="s">
        <v>177</v>
      </c>
      <c r="AT190" s="210" t="s">
        <v>173</v>
      </c>
      <c r="AU190" s="210" t="s">
        <v>86</v>
      </c>
      <c r="AY190" s="14" t="s">
        <v>169</v>
      </c>
      <c r="BE190" s="211">
        <f t="shared" si="39"/>
        <v>0</v>
      </c>
      <c r="BF190" s="211">
        <f t="shared" si="40"/>
        <v>0</v>
      </c>
      <c r="BG190" s="211">
        <f t="shared" si="41"/>
        <v>0</v>
      </c>
      <c r="BH190" s="211">
        <f t="shared" si="42"/>
        <v>0</v>
      </c>
      <c r="BI190" s="211">
        <f t="shared" si="43"/>
        <v>0</v>
      </c>
      <c r="BJ190" s="14" t="s">
        <v>84</v>
      </c>
      <c r="BK190" s="211">
        <f t="shared" si="44"/>
        <v>0</v>
      </c>
      <c r="BL190" s="14" t="s">
        <v>177</v>
      </c>
      <c r="BM190" s="210" t="s">
        <v>885</v>
      </c>
    </row>
    <row r="191" spans="1:65" s="2" customFormat="1" ht="21.75" customHeight="1">
      <c r="A191" s="31"/>
      <c r="B191" s="32"/>
      <c r="C191" s="198" t="s">
        <v>548</v>
      </c>
      <c r="D191" s="198" t="s">
        <v>173</v>
      </c>
      <c r="E191" s="199" t="s">
        <v>886</v>
      </c>
      <c r="F191" s="200" t="s">
        <v>887</v>
      </c>
      <c r="G191" s="201" t="s">
        <v>176</v>
      </c>
      <c r="H191" s="202">
        <v>7.3979999999999997</v>
      </c>
      <c r="I191" s="203"/>
      <c r="J191" s="204">
        <f t="shared" si="35"/>
        <v>0</v>
      </c>
      <c r="K191" s="205"/>
      <c r="L191" s="36"/>
      <c r="M191" s="206" t="s">
        <v>1</v>
      </c>
      <c r="N191" s="207" t="s">
        <v>41</v>
      </c>
      <c r="O191" s="68"/>
      <c r="P191" s="208">
        <f t="shared" si="36"/>
        <v>0</v>
      </c>
      <c r="Q191" s="208">
        <v>1.2E-4</v>
      </c>
      <c r="R191" s="208">
        <f t="shared" si="37"/>
        <v>8.8776000000000002E-4</v>
      </c>
      <c r="S191" s="208">
        <v>0</v>
      </c>
      <c r="T191" s="209">
        <f t="shared" si="38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210" t="s">
        <v>177</v>
      </c>
      <c r="AT191" s="210" t="s">
        <v>173</v>
      </c>
      <c r="AU191" s="210" t="s">
        <v>86</v>
      </c>
      <c r="AY191" s="14" t="s">
        <v>169</v>
      </c>
      <c r="BE191" s="211">
        <f t="shared" si="39"/>
        <v>0</v>
      </c>
      <c r="BF191" s="211">
        <f t="shared" si="40"/>
        <v>0</v>
      </c>
      <c r="BG191" s="211">
        <f t="shared" si="41"/>
        <v>0</v>
      </c>
      <c r="BH191" s="211">
        <f t="shared" si="42"/>
        <v>0</v>
      </c>
      <c r="BI191" s="211">
        <f t="shared" si="43"/>
        <v>0</v>
      </c>
      <c r="BJ191" s="14" t="s">
        <v>84</v>
      </c>
      <c r="BK191" s="211">
        <f t="shared" si="44"/>
        <v>0</v>
      </c>
      <c r="BL191" s="14" t="s">
        <v>177</v>
      </c>
      <c r="BM191" s="210" t="s">
        <v>888</v>
      </c>
    </row>
    <row r="192" spans="1:65" s="12" customFormat="1" ht="22.9" customHeight="1">
      <c r="B192" s="182"/>
      <c r="C192" s="183"/>
      <c r="D192" s="184" t="s">
        <v>75</v>
      </c>
      <c r="E192" s="196" t="s">
        <v>170</v>
      </c>
      <c r="F192" s="196" t="s">
        <v>889</v>
      </c>
      <c r="G192" s="183"/>
      <c r="H192" s="183"/>
      <c r="I192" s="186"/>
      <c r="J192" s="197">
        <f>BK192</f>
        <v>0</v>
      </c>
      <c r="K192" s="183"/>
      <c r="L192" s="188"/>
      <c r="M192" s="189"/>
      <c r="N192" s="190"/>
      <c r="O192" s="190"/>
      <c r="P192" s="191">
        <f>SUM(P193:P200)</f>
        <v>0</v>
      </c>
      <c r="Q192" s="190"/>
      <c r="R192" s="191">
        <f>SUM(R193:R200)</f>
        <v>9.9420000000000012E-3</v>
      </c>
      <c r="S192" s="190"/>
      <c r="T192" s="192">
        <f>SUM(T193:T200)</f>
        <v>0.41661499999999996</v>
      </c>
      <c r="AR192" s="193" t="s">
        <v>84</v>
      </c>
      <c r="AT192" s="194" t="s">
        <v>75</v>
      </c>
      <c r="AU192" s="194" t="s">
        <v>84</v>
      </c>
      <c r="AY192" s="193" t="s">
        <v>169</v>
      </c>
      <c r="BK192" s="195">
        <f>SUM(BK193:BK200)</f>
        <v>0</v>
      </c>
    </row>
    <row r="193" spans="1:65" s="2" customFormat="1" ht="21.75" customHeight="1">
      <c r="A193" s="31"/>
      <c r="B193" s="32"/>
      <c r="C193" s="198" t="s">
        <v>586</v>
      </c>
      <c r="D193" s="198" t="s">
        <v>173</v>
      </c>
      <c r="E193" s="199" t="s">
        <v>890</v>
      </c>
      <c r="F193" s="200" t="s">
        <v>891</v>
      </c>
      <c r="G193" s="201" t="s">
        <v>209</v>
      </c>
      <c r="H193" s="202">
        <v>1</v>
      </c>
      <c r="I193" s="203"/>
      <c r="J193" s="204">
        <f t="shared" ref="J193:J200" si="45">ROUND(I193*H193,2)</f>
        <v>0</v>
      </c>
      <c r="K193" s="205"/>
      <c r="L193" s="36"/>
      <c r="M193" s="206" t="s">
        <v>1</v>
      </c>
      <c r="N193" s="207" t="s">
        <v>41</v>
      </c>
      <c r="O193" s="68"/>
      <c r="P193" s="208">
        <f t="shared" ref="P193:P200" si="46">O193*H193</f>
        <v>0</v>
      </c>
      <c r="Q193" s="208">
        <v>0</v>
      </c>
      <c r="R193" s="208">
        <f t="shared" ref="R193:R200" si="47">Q193*H193</f>
        <v>0</v>
      </c>
      <c r="S193" s="208">
        <v>0</v>
      </c>
      <c r="T193" s="209">
        <f t="shared" ref="T193:T200" si="48"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210" t="s">
        <v>177</v>
      </c>
      <c r="AT193" s="210" t="s">
        <v>173</v>
      </c>
      <c r="AU193" s="210" t="s">
        <v>86</v>
      </c>
      <c r="AY193" s="14" t="s">
        <v>169</v>
      </c>
      <c r="BE193" s="211">
        <f t="shared" ref="BE193:BE200" si="49">IF(N193="základní",J193,0)</f>
        <v>0</v>
      </c>
      <c r="BF193" s="211">
        <f t="shared" ref="BF193:BF200" si="50">IF(N193="snížená",J193,0)</f>
        <v>0</v>
      </c>
      <c r="BG193" s="211">
        <f t="shared" ref="BG193:BG200" si="51">IF(N193="zákl. přenesená",J193,0)</f>
        <v>0</v>
      </c>
      <c r="BH193" s="211">
        <f t="shared" ref="BH193:BH200" si="52">IF(N193="sníž. přenesená",J193,0)</f>
        <v>0</v>
      </c>
      <c r="BI193" s="211">
        <f t="shared" ref="BI193:BI200" si="53">IF(N193="nulová",J193,0)</f>
        <v>0</v>
      </c>
      <c r="BJ193" s="14" t="s">
        <v>84</v>
      </c>
      <c r="BK193" s="211">
        <f t="shared" ref="BK193:BK200" si="54">ROUND(I193*H193,2)</f>
        <v>0</v>
      </c>
      <c r="BL193" s="14" t="s">
        <v>177</v>
      </c>
      <c r="BM193" s="210" t="s">
        <v>892</v>
      </c>
    </row>
    <row r="194" spans="1:65" s="2" customFormat="1" ht="16.5" customHeight="1">
      <c r="A194" s="31"/>
      <c r="B194" s="32"/>
      <c r="C194" s="198" t="s">
        <v>491</v>
      </c>
      <c r="D194" s="198" t="s">
        <v>173</v>
      </c>
      <c r="E194" s="199" t="s">
        <v>893</v>
      </c>
      <c r="F194" s="200" t="s">
        <v>894</v>
      </c>
      <c r="G194" s="201" t="s">
        <v>526</v>
      </c>
      <c r="H194" s="202">
        <v>1</v>
      </c>
      <c r="I194" s="203"/>
      <c r="J194" s="204">
        <f t="shared" si="45"/>
        <v>0</v>
      </c>
      <c r="K194" s="205"/>
      <c r="L194" s="36"/>
      <c r="M194" s="206" t="s">
        <v>1</v>
      </c>
      <c r="N194" s="207" t="s">
        <v>41</v>
      </c>
      <c r="O194" s="68"/>
      <c r="P194" s="208">
        <f t="shared" si="46"/>
        <v>0</v>
      </c>
      <c r="Q194" s="208">
        <v>0</v>
      </c>
      <c r="R194" s="208">
        <f t="shared" si="47"/>
        <v>0</v>
      </c>
      <c r="S194" s="208">
        <v>0</v>
      </c>
      <c r="T194" s="209">
        <f t="shared" si="48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210" t="s">
        <v>177</v>
      </c>
      <c r="AT194" s="210" t="s">
        <v>173</v>
      </c>
      <c r="AU194" s="210" t="s">
        <v>86</v>
      </c>
      <c r="AY194" s="14" t="s">
        <v>169</v>
      </c>
      <c r="BE194" s="211">
        <f t="shared" si="49"/>
        <v>0</v>
      </c>
      <c r="BF194" s="211">
        <f t="shared" si="50"/>
        <v>0</v>
      </c>
      <c r="BG194" s="211">
        <f t="shared" si="51"/>
        <v>0</v>
      </c>
      <c r="BH194" s="211">
        <f t="shared" si="52"/>
        <v>0</v>
      </c>
      <c r="BI194" s="211">
        <f t="shared" si="53"/>
        <v>0</v>
      </c>
      <c r="BJ194" s="14" t="s">
        <v>84</v>
      </c>
      <c r="BK194" s="211">
        <f t="shared" si="54"/>
        <v>0</v>
      </c>
      <c r="BL194" s="14" t="s">
        <v>177</v>
      </c>
      <c r="BM194" s="210" t="s">
        <v>895</v>
      </c>
    </row>
    <row r="195" spans="1:65" s="2" customFormat="1" ht="21.75" customHeight="1">
      <c r="A195" s="31"/>
      <c r="B195" s="32"/>
      <c r="C195" s="198" t="s">
        <v>896</v>
      </c>
      <c r="D195" s="198" t="s">
        <v>173</v>
      </c>
      <c r="E195" s="199" t="s">
        <v>897</v>
      </c>
      <c r="F195" s="200" t="s">
        <v>898</v>
      </c>
      <c r="G195" s="201" t="s">
        <v>275</v>
      </c>
      <c r="H195" s="202">
        <v>129.6</v>
      </c>
      <c r="I195" s="203"/>
      <c r="J195" s="204">
        <f t="shared" si="45"/>
        <v>0</v>
      </c>
      <c r="K195" s="205"/>
      <c r="L195" s="36"/>
      <c r="M195" s="206" t="s">
        <v>1</v>
      </c>
      <c r="N195" s="207" t="s">
        <v>41</v>
      </c>
      <c r="O195" s="68"/>
      <c r="P195" s="208">
        <f t="shared" si="46"/>
        <v>0</v>
      </c>
      <c r="Q195" s="208">
        <v>2.0000000000000002E-5</v>
      </c>
      <c r="R195" s="208">
        <f t="shared" si="47"/>
        <v>2.5920000000000001E-3</v>
      </c>
      <c r="S195" s="208">
        <v>0</v>
      </c>
      <c r="T195" s="209">
        <f t="shared" si="48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210" t="s">
        <v>177</v>
      </c>
      <c r="AT195" s="210" t="s">
        <v>173</v>
      </c>
      <c r="AU195" s="210" t="s">
        <v>86</v>
      </c>
      <c r="AY195" s="14" t="s">
        <v>169</v>
      </c>
      <c r="BE195" s="211">
        <f t="shared" si="49"/>
        <v>0</v>
      </c>
      <c r="BF195" s="211">
        <f t="shared" si="50"/>
        <v>0</v>
      </c>
      <c r="BG195" s="211">
        <f t="shared" si="51"/>
        <v>0</v>
      </c>
      <c r="BH195" s="211">
        <f t="shared" si="52"/>
        <v>0</v>
      </c>
      <c r="BI195" s="211">
        <f t="shared" si="53"/>
        <v>0</v>
      </c>
      <c r="BJ195" s="14" t="s">
        <v>84</v>
      </c>
      <c r="BK195" s="211">
        <f t="shared" si="54"/>
        <v>0</v>
      </c>
      <c r="BL195" s="14" t="s">
        <v>177</v>
      </c>
      <c r="BM195" s="210" t="s">
        <v>899</v>
      </c>
    </row>
    <row r="196" spans="1:65" s="2" customFormat="1" ht="33" customHeight="1">
      <c r="A196" s="31"/>
      <c r="B196" s="32"/>
      <c r="C196" s="198" t="s">
        <v>605</v>
      </c>
      <c r="D196" s="198" t="s">
        <v>173</v>
      </c>
      <c r="E196" s="199" t="s">
        <v>417</v>
      </c>
      <c r="F196" s="200" t="s">
        <v>900</v>
      </c>
      <c r="G196" s="201" t="s">
        <v>176</v>
      </c>
      <c r="H196" s="202">
        <v>35</v>
      </c>
      <c r="I196" s="203"/>
      <c r="J196" s="204">
        <f t="shared" si="45"/>
        <v>0</v>
      </c>
      <c r="K196" s="205"/>
      <c r="L196" s="36"/>
      <c r="M196" s="206" t="s">
        <v>1</v>
      </c>
      <c r="N196" s="207" t="s">
        <v>41</v>
      </c>
      <c r="O196" s="68"/>
      <c r="P196" s="208">
        <f t="shared" si="46"/>
        <v>0</v>
      </c>
      <c r="Q196" s="208">
        <v>2.1000000000000001E-4</v>
      </c>
      <c r="R196" s="208">
        <f t="shared" si="47"/>
        <v>7.3500000000000006E-3</v>
      </c>
      <c r="S196" s="208">
        <v>0</v>
      </c>
      <c r="T196" s="209">
        <f t="shared" si="48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210" t="s">
        <v>177</v>
      </c>
      <c r="AT196" s="210" t="s">
        <v>173</v>
      </c>
      <c r="AU196" s="210" t="s">
        <v>86</v>
      </c>
      <c r="AY196" s="14" t="s">
        <v>169</v>
      </c>
      <c r="BE196" s="211">
        <f t="shared" si="49"/>
        <v>0</v>
      </c>
      <c r="BF196" s="211">
        <f t="shared" si="50"/>
        <v>0</v>
      </c>
      <c r="BG196" s="211">
        <f t="shared" si="51"/>
        <v>0</v>
      </c>
      <c r="BH196" s="211">
        <f t="shared" si="52"/>
        <v>0</v>
      </c>
      <c r="BI196" s="211">
        <f t="shared" si="53"/>
        <v>0</v>
      </c>
      <c r="BJ196" s="14" t="s">
        <v>84</v>
      </c>
      <c r="BK196" s="211">
        <f t="shared" si="54"/>
        <v>0</v>
      </c>
      <c r="BL196" s="14" t="s">
        <v>177</v>
      </c>
      <c r="BM196" s="210" t="s">
        <v>901</v>
      </c>
    </row>
    <row r="197" spans="1:65" s="2" customFormat="1" ht="21.75" customHeight="1">
      <c r="A197" s="31"/>
      <c r="B197" s="32"/>
      <c r="C197" s="198" t="s">
        <v>342</v>
      </c>
      <c r="D197" s="198" t="s">
        <v>173</v>
      </c>
      <c r="E197" s="199" t="s">
        <v>364</v>
      </c>
      <c r="F197" s="200" t="s">
        <v>365</v>
      </c>
      <c r="G197" s="201" t="s">
        <v>176</v>
      </c>
      <c r="H197" s="202">
        <v>2.8</v>
      </c>
      <c r="I197" s="203"/>
      <c r="J197" s="204">
        <f t="shared" si="45"/>
        <v>0</v>
      </c>
      <c r="K197" s="205"/>
      <c r="L197" s="36"/>
      <c r="M197" s="206" t="s">
        <v>1</v>
      </c>
      <c r="N197" s="207" t="s">
        <v>41</v>
      </c>
      <c r="O197" s="68"/>
      <c r="P197" s="208">
        <f t="shared" si="46"/>
        <v>0</v>
      </c>
      <c r="Q197" s="208">
        <v>0</v>
      </c>
      <c r="R197" s="208">
        <f t="shared" si="47"/>
        <v>0</v>
      </c>
      <c r="S197" s="208">
        <v>5.5E-2</v>
      </c>
      <c r="T197" s="209">
        <f t="shared" si="48"/>
        <v>0.154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210" t="s">
        <v>177</v>
      </c>
      <c r="AT197" s="210" t="s">
        <v>173</v>
      </c>
      <c r="AU197" s="210" t="s">
        <v>86</v>
      </c>
      <c r="AY197" s="14" t="s">
        <v>169</v>
      </c>
      <c r="BE197" s="211">
        <f t="shared" si="49"/>
        <v>0</v>
      </c>
      <c r="BF197" s="211">
        <f t="shared" si="50"/>
        <v>0</v>
      </c>
      <c r="BG197" s="211">
        <f t="shared" si="51"/>
        <v>0</v>
      </c>
      <c r="BH197" s="211">
        <f t="shared" si="52"/>
        <v>0</v>
      </c>
      <c r="BI197" s="211">
        <f t="shared" si="53"/>
        <v>0</v>
      </c>
      <c r="BJ197" s="14" t="s">
        <v>84</v>
      </c>
      <c r="BK197" s="211">
        <f t="shared" si="54"/>
        <v>0</v>
      </c>
      <c r="BL197" s="14" t="s">
        <v>177</v>
      </c>
      <c r="BM197" s="210" t="s">
        <v>902</v>
      </c>
    </row>
    <row r="198" spans="1:65" s="2" customFormat="1" ht="21.75" customHeight="1">
      <c r="A198" s="31"/>
      <c r="B198" s="32"/>
      <c r="C198" s="198" t="s">
        <v>429</v>
      </c>
      <c r="D198" s="198" t="s">
        <v>173</v>
      </c>
      <c r="E198" s="199" t="s">
        <v>903</v>
      </c>
      <c r="F198" s="200" t="s">
        <v>904</v>
      </c>
      <c r="G198" s="201" t="s">
        <v>280</v>
      </c>
      <c r="H198" s="202">
        <v>6</v>
      </c>
      <c r="I198" s="203"/>
      <c r="J198" s="204">
        <f t="shared" si="45"/>
        <v>0</v>
      </c>
      <c r="K198" s="205"/>
      <c r="L198" s="36"/>
      <c r="M198" s="206" t="s">
        <v>1</v>
      </c>
      <c r="N198" s="207" t="s">
        <v>41</v>
      </c>
      <c r="O198" s="68"/>
      <c r="P198" s="208">
        <f t="shared" si="46"/>
        <v>0</v>
      </c>
      <c r="Q198" s="208">
        <v>0</v>
      </c>
      <c r="R198" s="208">
        <f t="shared" si="47"/>
        <v>0</v>
      </c>
      <c r="S198" s="208">
        <v>3.1E-2</v>
      </c>
      <c r="T198" s="209">
        <f t="shared" si="48"/>
        <v>0.186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210" t="s">
        <v>177</v>
      </c>
      <c r="AT198" s="210" t="s">
        <v>173</v>
      </c>
      <c r="AU198" s="210" t="s">
        <v>86</v>
      </c>
      <c r="AY198" s="14" t="s">
        <v>169</v>
      </c>
      <c r="BE198" s="211">
        <f t="shared" si="49"/>
        <v>0</v>
      </c>
      <c r="BF198" s="211">
        <f t="shared" si="50"/>
        <v>0</v>
      </c>
      <c r="BG198" s="211">
        <f t="shared" si="51"/>
        <v>0</v>
      </c>
      <c r="BH198" s="211">
        <f t="shared" si="52"/>
        <v>0</v>
      </c>
      <c r="BI198" s="211">
        <f t="shared" si="53"/>
        <v>0</v>
      </c>
      <c r="BJ198" s="14" t="s">
        <v>84</v>
      </c>
      <c r="BK198" s="211">
        <f t="shared" si="54"/>
        <v>0</v>
      </c>
      <c r="BL198" s="14" t="s">
        <v>177</v>
      </c>
      <c r="BM198" s="210" t="s">
        <v>905</v>
      </c>
    </row>
    <row r="199" spans="1:65" s="2" customFormat="1" ht="21.75" customHeight="1">
      <c r="A199" s="31"/>
      <c r="B199" s="32"/>
      <c r="C199" s="198" t="s">
        <v>544</v>
      </c>
      <c r="D199" s="198" t="s">
        <v>173</v>
      </c>
      <c r="E199" s="199" t="s">
        <v>906</v>
      </c>
      <c r="F199" s="200" t="s">
        <v>907</v>
      </c>
      <c r="G199" s="201" t="s">
        <v>275</v>
      </c>
      <c r="H199" s="202">
        <v>4.9450000000000003</v>
      </c>
      <c r="I199" s="203"/>
      <c r="J199" s="204">
        <f t="shared" si="45"/>
        <v>0</v>
      </c>
      <c r="K199" s="205"/>
      <c r="L199" s="36"/>
      <c r="M199" s="206" t="s">
        <v>1</v>
      </c>
      <c r="N199" s="207" t="s">
        <v>41</v>
      </c>
      <c r="O199" s="68"/>
      <c r="P199" s="208">
        <f t="shared" si="46"/>
        <v>0</v>
      </c>
      <c r="Q199" s="208">
        <v>0</v>
      </c>
      <c r="R199" s="208">
        <f t="shared" si="47"/>
        <v>0</v>
      </c>
      <c r="S199" s="208">
        <v>7.0000000000000001E-3</v>
      </c>
      <c r="T199" s="209">
        <f t="shared" si="48"/>
        <v>3.4615E-2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210" t="s">
        <v>177</v>
      </c>
      <c r="AT199" s="210" t="s">
        <v>173</v>
      </c>
      <c r="AU199" s="210" t="s">
        <v>86</v>
      </c>
      <c r="AY199" s="14" t="s">
        <v>169</v>
      </c>
      <c r="BE199" s="211">
        <f t="shared" si="49"/>
        <v>0</v>
      </c>
      <c r="BF199" s="211">
        <f t="shared" si="50"/>
        <v>0</v>
      </c>
      <c r="BG199" s="211">
        <f t="shared" si="51"/>
        <v>0</v>
      </c>
      <c r="BH199" s="211">
        <f t="shared" si="52"/>
        <v>0</v>
      </c>
      <c r="BI199" s="211">
        <f t="shared" si="53"/>
        <v>0</v>
      </c>
      <c r="BJ199" s="14" t="s">
        <v>84</v>
      </c>
      <c r="BK199" s="211">
        <f t="shared" si="54"/>
        <v>0</v>
      </c>
      <c r="BL199" s="14" t="s">
        <v>177</v>
      </c>
      <c r="BM199" s="210" t="s">
        <v>908</v>
      </c>
    </row>
    <row r="200" spans="1:65" s="2" customFormat="1" ht="21.75" customHeight="1">
      <c r="A200" s="31"/>
      <c r="B200" s="32"/>
      <c r="C200" s="198" t="s">
        <v>84</v>
      </c>
      <c r="D200" s="198" t="s">
        <v>173</v>
      </c>
      <c r="E200" s="199" t="s">
        <v>909</v>
      </c>
      <c r="F200" s="200" t="s">
        <v>910</v>
      </c>
      <c r="G200" s="201" t="s">
        <v>275</v>
      </c>
      <c r="H200" s="202">
        <v>1</v>
      </c>
      <c r="I200" s="203"/>
      <c r="J200" s="204">
        <f t="shared" si="45"/>
        <v>0</v>
      </c>
      <c r="K200" s="205"/>
      <c r="L200" s="36"/>
      <c r="M200" s="206" t="s">
        <v>1</v>
      </c>
      <c r="N200" s="207" t="s">
        <v>41</v>
      </c>
      <c r="O200" s="68"/>
      <c r="P200" s="208">
        <f t="shared" si="46"/>
        <v>0</v>
      </c>
      <c r="Q200" s="208">
        <v>0</v>
      </c>
      <c r="R200" s="208">
        <f t="shared" si="47"/>
        <v>0</v>
      </c>
      <c r="S200" s="208">
        <v>4.2000000000000003E-2</v>
      </c>
      <c r="T200" s="209">
        <f t="shared" si="48"/>
        <v>4.2000000000000003E-2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210" t="s">
        <v>177</v>
      </c>
      <c r="AT200" s="210" t="s">
        <v>173</v>
      </c>
      <c r="AU200" s="210" t="s">
        <v>86</v>
      </c>
      <c r="AY200" s="14" t="s">
        <v>169</v>
      </c>
      <c r="BE200" s="211">
        <f t="shared" si="49"/>
        <v>0</v>
      </c>
      <c r="BF200" s="211">
        <f t="shared" si="50"/>
        <v>0</v>
      </c>
      <c r="BG200" s="211">
        <f t="shared" si="51"/>
        <v>0</v>
      </c>
      <c r="BH200" s="211">
        <f t="shared" si="52"/>
        <v>0</v>
      </c>
      <c r="BI200" s="211">
        <f t="shared" si="53"/>
        <v>0</v>
      </c>
      <c r="BJ200" s="14" t="s">
        <v>84</v>
      </c>
      <c r="BK200" s="211">
        <f t="shared" si="54"/>
        <v>0</v>
      </c>
      <c r="BL200" s="14" t="s">
        <v>177</v>
      </c>
      <c r="BM200" s="210" t="s">
        <v>911</v>
      </c>
    </row>
    <row r="201" spans="1:65" s="12" customFormat="1" ht="22.9" customHeight="1">
      <c r="B201" s="182"/>
      <c r="C201" s="183"/>
      <c r="D201" s="184" t="s">
        <v>75</v>
      </c>
      <c r="E201" s="196" t="s">
        <v>912</v>
      </c>
      <c r="F201" s="196" t="s">
        <v>913</v>
      </c>
      <c r="G201" s="183"/>
      <c r="H201" s="183"/>
      <c r="I201" s="186"/>
      <c r="J201" s="197">
        <f>BK201</f>
        <v>0</v>
      </c>
      <c r="K201" s="183"/>
      <c r="L201" s="188"/>
      <c r="M201" s="189"/>
      <c r="N201" s="190"/>
      <c r="O201" s="190"/>
      <c r="P201" s="191">
        <f>P202</f>
        <v>0</v>
      </c>
      <c r="Q201" s="190"/>
      <c r="R201" s="191">
        <f>R202</f>
        <v>0</v>
      </c>
      <c r="S201" s="190"/>
      <c r="T201" s="192">
        <f>T202</f>
        <v>0</v>
      </c>
      <c r="AR201" s="193" t="s">
        <v>84</v>
      </c>
      <c r="AT201" s="194" t="s">
        <v>75</v>
      </c>
      <c r="AU201" s="194" t="s">
        <v>84</v>
      </c>
      <c r="AY201" s="193" t="s">
        <v>169</v>
      </c>
      <c r="BK201" s="195">
        <f>BK202</f>
        <v>0</v>
      </c>
    </row>
    <row r="202" spans="1:65" s="2" customFormat="1" ht="16.5" customHeight="1">
      <c r="A202" s="31"/>
      <c r="B202" s="32"/>
      <c r="C202" s="198" t="s">
        <v>230</v>
      </c>
      <c r="D202" s="198" t="s">
        <v>173</v>
      </c>
      <c r="E202" s="199" t="s">
        <v>914</v>
      </c>
      <c r="F202" s="200" t="s">
        <v>915</v>
      </c>
      <c r="G202" s="201" t="s">
        <v>220</v>
      </c>
      <c r="H202" s="202">
        <v>182.41800000000001</v>
      </c>
      <c r="I202" s="203"/>
      <c r="J202" s="204">
        <f>ROUND(I202*H202,2)</f>
        <v>0</v>
      </c>
      <c r="K202" s="205"/>
      <c r="L202" s="36"/>
      <c r="M202" s="206" t="s">
        <v>1</v>
      </c>
      <c r="N202" s="207" t="s">
        <v>41</v>
      </c>
      <c r="O202" s="68"/>
      <c r="P202" s="208">
        <f>O202*H202</f>
        <v>0</v>
      </c>
      <c r="Q202" s="208">
        <v>0</v>
      </c>
      <c r="R202" s="208">
        <f>Q202*H202</f>
        <v>0</v>
      </c>
      <c r="S202" s="208">
        <v>0</v>
      </c>
      <c r="T202" s="209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210" t="s">
        <v>177</v>
      </c>
      <c r="AT202" s="210" t="s">
        <v>173</v>
      </c>
      <c r="AU202" s="210" t="s">
        <v>86</v>
      </c>
      <c r="AY202" s="14" t="s">
        <v>169</v>
      </c>
      <c r="BE202" s="211">
        <f>IF(N202="základní",J202,0)</f>
        <v>0</v>
      </c>
      <c r="BF202" s="211">
        <f>IF(N202="snížená",J202,0)</f>
        <v>0</v>
      </c>
      <c r="BG202" s="211">
        <f>IF(N202="zákl. přenesená",J202,0)</f>
        <v>0</v>
      </c>
      <c r="BH202" s="211">
        <f>IF(N202="sníž. přenesená",J202,0)</f>
        <v>0</v>
      </c>
      <c r="BI202" s="211">
        <f>IF(N202="nulová",J202,0)</f>
        <v>0</v>
      </c>
      <c r="BJ202" s="14" t="s">
        <v>84</v>
      </c>
      <c r="BK202" s="211">
        <f>ROUND(I202*H202,2)</f>
        <v>0</v>
      </c>
      <c r="BL202" s="14" t="s">
        <v>177</v>
      </c>
      <c r="BM202" s="210" t="s">
        <v>916</v>
      </c>
    </row>
    <row r="203" spans="1:65" s="12" customFormat="1" ht="25.9" customHeight="1">
      <c r="B203" s="182"/>
      <c r="C203" s="183"/>
      <c r="D203" s="184" t="s">
        <v>75</v>
      </c>
      <c r="E203" s="185" t="s">
        <v>245</v>
      </c>
      <c r="F203" s="185" t="s">
        <v>246</v>
      </c>
      <c r="G203" s="183"/>
      <c r="H203" s="183"/>
      <c r="I203" s="186"/>
      <c r="J203" s="187">
        <f>BK203</f>
        <v>0</v>
      </c>
      <c r="K203" s="183"/>
      <c r="L203" s="188"/>
      <c r="M203" s="189"/>
      <c r="N203" s="190"/>
      <c r="O203" s="190"/>
      <c r="P203" s="191">
        <f>P204+P213+P217+P219+P223</f>
        <v>0</v>
      </c>
      <c r="Q203" s="190"/>
      <c r="R203" s="191">
        <f>R204+R213+R217+R219+R223</f>
        <v>0.64418054999999974</v>
      </c>
      <c r="S203" s="190"/>
      <c r="T203" s="192">
        <f>T204+T213+T217+T219+T223</f>
        <v>5.6752499999999989E-3</v>
      </c>
      <c r="AR203" s="193" t="s">
        <v>86</v>
      </c>
      <c r="AT203" s="194" t="s">
        <v>75</v>
      </c>
      <c r="AU203" s="194" t="s">
        <v>76</v>
      </c>
      <c r="AY203" s="193" t="s">
        <v>169</v>
      </c>
      <c r="BK203" s="195">
        <f>BK204+BK213+BK217+BK219+BK223</f>
        <v>0</v>
      </c>
    </row>
    <row r="204" spans="1:65" s="12" customFormat="1" ht="22.9" customHeight="1">
      <c r="B204" s="182"/>
      <c r="C204" s="183"/>
      <c r="D204" s="184" t="s">
        <v>75</v>
      </c>
      <c r="E204" s="196" t="s">
        <v>917</v>
      </c>
      <c r="F204" s="196" t="s">
        <v>918</v>
      </c>
      <c r="G204" s="183"/>
      <c r="H204" s="183"/>
      <c r="I204" s="186"/>
      <c r="J204" s="197">
        <f>BK204</f>
        <v>0</v>
      </c>
      <c r="K204" s="183"/>
      <c r="L204" s="188"/>
      <c r="M204" s="189"/>
      <c r="N204" s="190"/>
      <c r="O204" s="190"/>
      <c r="P204" s="191">
        <f>SUM(P205:P212)</f>
        <v>0</v>
      </c>
      <c r="Q204" s="190"/>
      <c r="R204" s="191">
        <f>SUM(R205:R212)</f>
        <v>0.57609339999999987</v>
      </c>
      <c r="S204" s="190"/>
      <c r="T204" s="192">
        <f>SUM(T205:T212)</f>
        <v>0</v>
      </c>
      <c r="AR204" s="193" t="s">
        <v>86</v>
      </c>
      <c r="AT204" s="194" t="s">
        <v>75</v>
      </c>
      <c r="AU204" s="194" t="s">
        <v>84</v>
      </c>
      <c r="AY204" s="193" t="s">
        <v>169</v>
      </c>
      <c r="BK204" s="195">
        <f>SUM(BK205:BK212)</f>
        <v>0</v>
      </c>
    </row>
    <row r="205" spans="1:65" s="2" customFormat="1" ht="21.75" customHeight="1">
      <c r="A205" s="31"/>
      <c r="B205" s="32"/>
      <c r="C205" s="198" t="s">
        <v>8</v>
      </c>
      <c r="D205" s="198" t="s">
        <v>173</v>
      </c>
      <c r="E205" s="199" t="s">
        <v>919</v>
      </c>
      <c r="F205" s="200" t="s">
        <v>920</v>
      </c>
      <c r="G205" s="201" t="s">
        <v>176</v>
      </c>
      <c r="H205" s="202">
        <v>24.207999999999998</v>
      </c>
      <c r="I205" s="203"/>
      <c r="J205" s="204">
        <f t="shared" ref="J205:J212" si="55">ROUND(I205*H205,2)</f>
        <v>0</v>
      </c>
      <c r="K205" s="205"/>
      <c r="L205" s="36"/>
      <c r="M205" s="206" t="s">
        <v>1</v>
      </c>
      <c r="N205" s="207" t="s">
        <v>41</v>
      </c>
      <c r="O205" s="68"/>
      <c r="P205" s="208">
        <f t="shared" ref="P205:P212" si="56">O205*H205</f>
        <v>0</v>
      </c>
      <c r="Q205" s="208">
        <v>0</v>
      </c>
      <c r="R205" s="208">
        <f t="shared" ref="R205:R212" si="57">Q205*H205</f>
        <v>0</v>
      </c>
      <c r="S205" s="208">
        <v>0</v>
      </c>
      <c r="T205" s="209">
        <f t="shared" ref="T205:T212" si="58"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210" t="s">
        <v>251</v>
      </c>
      <c r="AT205" s="210" t="s">
        <v>173</v>
      </c>
      <c r="AU205" s="210" t="s">
        <v>86</v>
      </c>
      <c r="AY205" s="14" t="s">
        <v>169</v>
      </c>
      <c r="BE205" s="211">
        <f t="shared" ref="BE205:BE212" si="59">IF(N205="základní",J205,0)</f>
        <v>0</v>
      </c>
      <c r="BF205" s="211">
        <f t="shared" ref="BF205:BF212" si="60">IF(N205="snížená",J205,0)</f>
        <v>0</v>
      </c>
      <c r="BG205" s="211">
        <f t="shared" ref="BG205:BG212" si="61">IF(N205="zákl. přenesená",J205,0)</f>
        <v>0</v>
      </c>
      <c r="BH205" s="211">
        <f t="shared" ref="BH205:BH212" si="62">IF(N205="sníž. přenesená",J205,0)</f>
        <v>0</v>
      </c>
      <c r="BI205" s="211">
        <f t="shared" ref="BI205:BI212" si="63">IF(N205="nulová",J205,0)</f>
        <v>0</v>
      </c>
      <c r="BJ205" s="14" t="s">
        <v>84</v>
      </c>
      <c r="BK205" s="211">
        <f t="shared" ref="BK205:BK212" si="64">ROUND(I205*H205,2)</f>
        <v>0</v>
      </c>
      <c r="BL205" s="14" t="s">
        <v>251</v>
      </c>
      <c r="BM205" s="210" t="s">
        <v>921</v>
      </c>
    </row>
    <row r="206" spans="1:65" s="2" customFormat="1" ht="16.5" customHeight="1">
      <c r="A206" s="31"/>
      <c r="B206" s="32"/>
      <c r="C206" s="217" t="s">
        <v>251</v>
      </c>
      <c r="D206" s="217" t="s">
        <v>922</v>
      </c>
      <c r="E206" s="218" t="s">
        <v>923</v>
      </c>
      <c r="F206" s="219" t="s">
        <v>924</v>
      </c>
      <c r="G206" s="220" t="s">
        <v>220</v>
      </c>
      <c r="H206" s="221">
        <v>1.9E-2</v>
      </c>
      <c r="I206" s="222"/>
      <c r="J206" s="223">
        <f t="shared" si="55"/>
        <v>0</v>
      </c>
      <c r="K206" s="224"/>
      <c r="L206" s="225"/>
      <c r="M206" s="226" t="s">
        <v>1</v>
      </c>
      <c r="N206" s="227" t="s">
        <v>41</v>
      </c>
      <c r="O206" s="68"/>
      <c r="P206" s="208">
        <f t="shared" si="56"/>
        <v>0</v>
      </c>
      <c r="Q206" s="208">
        <v>1</v>
      </c>
      <c r="R206" s="208">
        <f t="shared" si="57"/>
        <v>1.9E-2</v>
      </c>
      <c r="S206" s="208">
        <v>0</v>
      </c>
      <c r="T206" s="209">
        <f t="shared" si="58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210" t="s">
        <v>259</v>
      </c>
      <c r="AT206" s="210" t="s">
        <v>922</v>
      </c>
      <c r="AU206" s="210" t="s">
        <v>86</v>
      </c>
      <c r="AY206" s="14" t="s">
        <v>169</v>
      </c>
      <c r="BE206" s="211">
        <f t="shared" si="59"/>
        <v>0</v>
      </c>
      <c r="BF206" s="211">
        <f t="shared" si="60"/>
        <v>0</v>
      </c>
      <c r="BG206" s="211">
        <f t="shared" si="61"/>
        <v>0</v>
      </c>
      <c r="BH206" s="211">
        <f t="shared" si="62"/>
        <v>0</v>
      </c>
      <c r="BI206" s="211">
        <f t="shared" si="63"/>
        <v>0</v>
      </c>
      <c r="BJ206" s="14" t="s">
        <v>84</v>
      </c>
      <c r="BK206" s="211">
        <f t="shared" si="64"/>
        <v>0</v>
      </c>
      <c r="BL206" s="14" t="s">
        <v>251</v>
      </c>
      <c r="BM206" s="210" t="s">
        <v>925</v>
      </c>
    </row>
    <row r="207" spans="1:65" s="2" customFormat="1" ht="21.75" customHeight="1">
      <c r="A207" s="31"/>
      <c r="B207" s="32"/>
      <c r="C207" s="198" t="s">
        <v>206</v>
      </c>
      <c r="D207" s="198" t="s">
        <v>173</v>
      </c>
      <c r="E207" s="199" t="s">
        <v>926</v>
      </c>
      <c r="F207" s="200" t="s">
        <v>927</v>
      </c>
      <c r="G207" s="201" t="s">
        <v>176</v>
      </c>
      <c r="H207" s="202">
        <v>24.286999999999999</v>
      </c>
      <c r="I207" s="203"/>
      <c r="J207" s="204">
        <f t="shared" si="55"/>
        <v>0</v>
      </c>
      <c r="K207" s="205"/>
      <c r="L207" s="36"/>
      <c r="M207" s="206" t="s">
        <v>1</v>
      </c>
      <c r="N207" s="207" t="s">
        <v>41</v>
      </c>
      <c r="O207" s="68"/>
      <c r="P207" s="208">
        <f t="shared" si="56"/>
        <v>0</v>
      </c>
      <c r="Q207" s="208">
        <v>0</v>
      </c>
      <c r="R207" s="208">
        <f t="shared" si="57"/>
        <v>0</v>
      </c>
      <c r="S207" s="208">
        <v>0</v>
      </c>
      <c r="T207" s="209">
        <f t="shared" si="58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210" t="s">
        <v>251</v>
      </c>
      <c r="AT207" s="210" t="s">
        <v>173</v>
      </c>
      <c r="AU207" s="210" t="s">
        <v>86</v>
      </c>
      <c r="AY207" s="14" t="s">
        <v>169</v>
      </c>
      <c r="BE207" s="211">
        <f t="shared" si="59"/>
        <v>0</v>
      </c>
      <c r="BF207" s="211">
        <f t="shared" si="60"/>
        <v>0</v>
      </c>
      <c r="BG207" s="211">
        <f t="shared" si="61"/>
        <v>0</v>
      </c>
      <c r="BH207" s="211">
        <f t="shared" si="62"/>
        <v>0</v>
      </c>
      <c r="BI207" s="211">
        <f t="shared" si="63"/>
        <v>0</v>
      </c>
      <c r="BJ207" s="14" t="s">
        <v>84</v>
      </c>
      <c r="BK207" s="211">
        <f t="shared" si="64"/>
        <v>0</v>
      </c>
      <c r="BL207" s="14" t="s">
        <v>251</v>
      </c>
      <c r="BM207" s="210" t="s">
        <v>928</v>
      </c>
    </row>
    <row r="208" spans="1:65" s="2" customFormat="1" ht="21.75" customHeight="1">
      <c r="A208" s="31"/>
      <c r="B208" s="32"/>
      <c r="C208" s="198" t="s">
        <v>359</v>
      </c>
      <c r="D208" s="198" t="s">
        <v>173</v>
      </c>
      <c r="E208" s="199" t="s">
        <v>929</v>
      </c>
      <c r="F208" s="200" t="s">
        <v>930</v>
      </c>
      <c r="G208" s="201" t="s">
        <v>176</v>
      </c>
      <c r="H208" s="202">
        <v>65.225999999999999</v>
      </c>
      <c r="I208" s="203"/>
      <c r="J208" s="204">
        <f t="shared" si="55"/>
        <v>0</v>
      </c>
      <c r="K208" s="205"/>
      <c r="L208" s="36"/>
      <c r="M208" s="206" t="s">
        <v>1</v>
      </c>
      <c r="N208" s="207" t="s">
        <v>41</v>
      </c>
      <c r="O208" s="68"/>
      <c r="P208" s="208">
        <f t="shared" si="56"/>
        <v>0</v>
      </c>
      <c r="Q208" s="208">
        <v>4.0000000000000002E-4</v>
      </c>
      <c r="R208" s="208">
        <f t="shared" si="57"/>
        <v>2.60904E-2</v>
      </c>
      <c r="S208" s="208">
        <v>0</v>
      </c>
      <c r="T208" s="209">
        <f t="shared" si="58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210" t="s">
        <v>251</v>
      </c>
      <c r="AT208" s="210" t="s">
        <v>173</v>
      </c>
      <c r="AU208" s="210" t="s">
        <v>86</v>
      </c>
      <c r="AY208" s="14" t="s">
        <v>169</v>
      </c>
      <c r="BE208" s="211">
        <f t="shared" si="59"/>
        <v>0</v>
      </c>
      <c r="BF208" s="211">
        <f t="shared" si="60"/>
        <v>0</v>
      </c>
      <c r="BG208" s="211">
        <f t="shared" si="61"/>
        <v>0</v>
      </c>
      <c r="BH208" s="211">
        <f t="shared" si="62"/>
        <v>0</v>
      </c>
      <c r="BI208" s="211">
        <f t="shared" si="63"/>
        <v>0</v>
      </c>
      <c r="BJ208" s="14" t="s">
        <v>84</v>
      </c>
      <c r="BK208" s="211">
        <f t="shared" si="64"/>
        <v>0</v>
      </c>
      <c r="BL208" s="14" t="s">
        <v>251</v>
      </c>
      <c r="BM208" s="210" t="s">
        <v>931</v>
      </c>
    </row>
    <row r="209" spans="1:65" s="2" customFormat="1" ht="16.5" customHeight="1">
      <c r="A209" s="31"/>
      <c r="B209" s="32"/>
      <c r="C209" s="217" t="s">
        <v>307</v>
      </c>
      <c r="D209" s="217" t="s">
        <v>922</v>
      </c>
      <c r="E209" s="218" t="s">
        <v>932</v>
      </c>
      <c r="F209" s="219" t="s">
        <v>933</v>
      </c>
      <c r="G209" s="220" t="s">
        <v>176</v>
      </c>
      <c r="H209" s="221">
        <v>111.29</v>
      </c>
      <c r="I209" s="222"/>
      <c r="J209" s="223">
        <f t="shared" si="55"/>
        <v>0</v>
      </c>
      <c r="K209" s="224"/>
      <c r="L209" s="225"/>
      <c r="M209" s="226" t="s">
        <v>1</v>
      </c>
      <c r="N209" s="227" t="s">
        <v>41</v>
      </c>
      <c r="O209" s="68"/>
      <c r="P209" s="208">
        <f t="shared" si="56"/>
        <v>0</v>
      </c>
      <c r="Q209" s="208">
        <v>4.4999999999999997E-3</v>
      </c>
      <c r="R209" s="208">
        <f t="shared" si="57"/>
        <v>0.50080499999999994</v>
      </c>
      <c r="S209" s="208">
        <v>0</v>
      </c>
      <c r="T209" s="209">
        <f t="shared" si="58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210" t="s">
        <v>259</v>
      </c>
      <c r="AT209" s="210" t="s">
        <v>922</v>
      </c>
      <c r="AU209" s="210" t="s">
        <v>86</v>
      </c>
      <c r="AY209" s="14" t="s">
        <v>169</v>
      </c>
      <c r="BE209" s="211">
        <f t="shared" si="59"/>
        <v>0</v>
      </c>
      <c r="BF209" s="211">
        <f t="shared" si="60"/>
        <v>0</v>
      </c>
      <c r="BG209" s="211">
        <f t="shared" si="61"/>
        <v>0</v>
      </c>
      <c r="BH209" s="211">
        <f t="shared" si="62"/>
        <v>0</v>
      </c>
      <c r="BI209" s="211">
        <f t="shared" si="63"/>
        <v>0</v>
      </c>
      <c r="BJ209" s="14" t="s">
        <v>84</v>
      </c>
      <c r="BK209" s="211">
        <f t="shared" si="64"/>
        <v>0</v>
      </c>
      <c r="BL209" s="14" t="s">
        <v>251</v>
      </c>
      <c r="BM209" s="210" t="s">
        <v>934</v>
      </c>
    </row>
    <row r="210" spans="1:65" s="2" customFormat="1" ht="16.5" customHeight="1">
      <c r="A210" s="31"/>
      <c r="B210" s="32"/>
      <c r="C210" s="217" t="s">
        <v>282</v>
      </c>
      <c r="D210" s="217" t="s">
        <v>922</v>
      </c>
      <c r="E210" s="218" t="s">
        <v>935</v>
      </c>
      <c r="F210" s="219" t="s">
        <v>936</v>
      </c>
      <c r="G210" s="220" t="s">
        <v>176</v>
      </c>
      <c r="H210" s="221">
        <v>16.809999999999999</v>
      </c>
      <c r="I210" s="222"/>
      <c r="J210" s="223">
        <f t="shared" si="55"/>
        <v>0</v>
      </c>
      <c r="K210" s="224"/>
      <c r="L210" s="225"/>
      <c r="M210" s="226" t="s">
        <v>1</v>
      </c>
      <c r="N210" s="227" t="s">
        <v>41</v>
      </c>
      <c r="O210" s="68"/>
      <c r="P210" s="208">
        <f t="shared" si="56"/>
        <v>0</v>
      </c>
      <c r="Q210" s="208">
        <v>6.4000000000000005E-4</v>
      </c>
      <c r="R210" s="208">
        <f t="shared" si="57"/>
        <v>1.07584E-2</v>
      </c>
      <c r="S210" s="208">
        <v>0</v>
      </c>
      <c r="T210" s="209">
        <f t="shared" si="58"/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210" t="s">
        <v>259</v>
      </c>
      <c r="AT210" s="210" t="s">
        <v>922</v>
      </c>
      <c r="AU210" s="210" t="s">
        <v>86</v>
      </c>
      <c r="AY210" s="14" t="s">
        <v>169</v>
      </c>
      <c r="BE210" s="211">
        <f t="shared" si="59"/>
        <v>0</v>
      </c>
      <c r="BF210" s="211">
        <f t="shared" si="60"/>
        <v>0</v>
      </c>
      <c r="BG210" s="211">
        <f t="shared" si="61"/>
        <v>0</v>
      </c>
      <c r="BH210" s="211">
        <f t="shared" si="62"/>
        <v>0</v>
      </c>
      <c r="BI210" s="211">
        <f t="shared" si="63"/>
        <v>0</v>
      </c>
      <c r="BJ210" s="14" t="s">
        <v>84</v>
      </c>
      <c r="BK210" s="211">
        <f t="shared" si="64"/>
        <v>0</v>
      </c>
      <c r="BL210" s="14" t="s">
        <v>251</v>
      </c>
      <c r="BM210" s="210" t="s">
        <v>937</v>
      </c>
    </row>
    <row r="211" spans="1:65" s="2" customFormat="1" ht="21.75" customHeight="1">
      <c r="A211" s="31"/>
      <c r="B211" s="32"/>
      <c r="C211" s="198" t="s">
        <v>211</v>
      </c>
      <c r="D211" s="198" t="s">
        <v>173</v>
      </c>
      <c r="E211" s="199" t="s">
        <v>938</v>
      </c>
      <c r="F211" s="200" t="s">
        <v>939</v>
      </c>
      <c r="G211" s="201" t="s">
        <v>176</v>
      </c>
      <c r="H211" s="202">
        <v>48.598999999999997</v>
      </c>
      <c r="I211" s="203"/>
      <c r="J211" s="204">
        <f t="shared" si="55"/>
        <v>0</v>
      </c>
      <c r="K211" s="205"/>
      <c r="L211" s="36"/>
      <c r="M211" s="206" t="s">
        <v>1</v>
      </c>
      <c r="N211" s="207" t="s">
        <v>41</v>
      </c>
      <c r="O211" s="68"/>
      <c r="P211" s="208">
        <f t="shared" si="56"/>
        <v>0</v>
      </c>
      <c r="Q211" s="208">
        <v>4.0000000000000002E-4</v>
      </c>
      <c r="R211" s="208">
        <f t="shared" si="57"/>
        <v>1.9439600000000001E-2</v>
      </c>
      <c r="S211" s="208">
        <v>0</v>
      </c>
      <c r="T211" s="209">
        <f t="shared" si="58"/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210" t="s">
        <v>251</v>
      </c>
      <c r="AT211" s="210" t="s">
        <v>173</v>
      </c>
      <c r="AU211" s="210" t="s">
        <v>86</v>
      </c>
      <c r="AY211" s="14" t="s">
        <v>169</v>
      </c>
      <c r="BE211" s="211">
        <f t="shared" si="59"/>
        <v>0</v>
      </c>
      <c r="BF211" s="211">
        <f t="shared" si="60"/>
        <v>0</v>
      </c>
      <c r="BG211" s="211">
        <f t="shared" si="61"/>
        <v>0</v>
      </c>
      <c r="BH211" s="211">
        <f t="shared" si="62"/>
        <v>0</v>
      </c>
      <c r="BI211" s="211">
        <f t="shared" si="63"/>
        <v>0</v>
      </c>
      <c r="BJ211" s="14" t="s">
        <v>84</v>
      </c>
      <c r="BK211" s="211">
        <f t="shared" si="64"/>
        <v>0</v>
      </c>
      <c r="BL211" s="14" t="s">
        <v>251</v>
      </c>
      <c r="BM211" s="210" t="s">
        <v>940</v>
      </c>
    </row>
    <row r="212" spans="1:65" s="2" customFormat="1" ht="21.75" customHeight="1">
      <c r="A212" s="31"/>
      <c r="B212" s="32"/>
      <c r="C212" s="198" t="s">
        <v>7</v>
      </c>
      <c r="D212" s="198" t="s">
        <v>173</v>
      </c>
      <c r="E212" s="199" t="s">
        <v>941</v>
      </c>
      <c r="F212" s="200" t="s">
        <v>942</v>
      </c>
      <c r="G212" s="201" t="s">
        <v>943</v>
      </c>
      <c r="H212" s="228"/>
      <c r="I212" s="203"/>
      <c r="J212" s="204">
        <f t="shared" si="55"/>
        <v>0</v>
      </c>
      <c r="K212" s="205"/>
      <c r="L212" s="36"/>
      <c r="M212" s="206" t="s">
        <v>1</v>
      </c>
      <c r="N212" s="207" t="s">
        <v>41</v>
      </c>
      <c r="O212" s="68"/>
      <c r="P212" s="208">
        <f t="shared" si="56"/>
        <v>0</v>
      </c>
      <c r="Q212" s="208">
        <v>0</v>
      </c>
      <c r="R212" s="208">
        <f t="shared" si="57"/>
        <v>0</v>
      </c>
      <c r="S212" s="208">
        <v>0</v>
      </c>
      <c r="T212" s="209">
        <f t="shared" si="58"/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210" t="s">
        <v>251</v>
      </c>
      <c r="AT212" s="210" t="s">
        <v>173</v>
      </c>
      <c r="AU212" s="210" t="s">
        <v>86</v>
      </c>
      <c r="AY212" s="14" t="s">
        <v>169</v>
      </c>
      <c r="BE212" s="211">
        <f t="shared" si="59"/>
        <v>0</v>
      </c>
      <c r="BF212" s="211">
        <f t="shared" si="60"/>
        <v>0</v>
      </c>
      <c r="BG212" s="211">
        <f t="shared" si="61"/>
        <v>0</v>
      </c>
      <c r="BH212" s="211">
        <f t="shared" si="62"/>
        <v>0</v>
      </c>
      <c r="BI212" s="211">
        <f t="shared" si="63"/>
        <v>0</v>
      </c>
      <c r="BJ212" s="14" t="s">
        <v>84</v>
      </c>
      <c r="BK212" s="211">
        <f t="shared" si="64"/>
        <v>0</v>
      </c>
      <c r="BL212" s="14" t="s">
        <v>251</v>
      </c>
      <c r="BM212" s="210" t="s">
        <v>944</v>
      </c>
    </row>
    <row r="213" spans="1:65" s="12" customFormat="1" ht="22.9" customHeight="1">
      <c r="B213" s="182"/>
      <c r="C213" s="183"/>
      <c r="D213" s="184" t="s">
        <v>75</v>
      </c>
      <c r="E213" s="196" t="s">
        <v>713</v>
      </c>
      <c r="F213" s="196" t="s">
        <v>714</v>
      </c>
      <c r="G213" s="183"/>
      <c r="H213" s="183"/>
      <c r="I213" s="186"/>
      <c r="J213" s="197">
        <f>BK213</f>
        <v>0</v>
      </c>
      <c r="K213" s="183"/>
      <c r="L213" s="188"/>
      <c r="M213" s="189"/>
      <c r="N213" s="190"/>
      <c r="O213" s="190"/>
      <c r="P213" s="191">
        <f>SUM(P214:P216)</f>
        <v>0</v>
      </c>
      <c r="Q213" s="190"/>
      <c r="R213" s="191">
        <f>SUM(R214:R216)</f>
        <v>2.4649999999999998E-2</v>
      </c>
      <c r="S213" s="190"/>
      <c r="T213" s="192">
        <f>SUM(T214:T216)</f>
        <v>0</v>
      </c>
      <c r="AR213" s="193" t="s">
        <v>86</v>
      </c>
      <c r="AT213" s="194" t="s">
        <v>75</v>
      </c>
      <c r="AU213" s="194" t="s">
        <v>84</v>
      </c>
      <c r="AY213" s="193" t="s">
        <v>169</v>
      </c>
      <c r="BK213" s="195">
        <f>SUM(BK214:BK216)</f>
        <v>0</v>
      </c>
    </row>
    <row r="214" spans="1:65" s="2" customFormat="1" ht="21.75" customHeight="1">
      <c r="A214" s="31"/>
      <c r="B214" s="32"/>
      <c r="C214" s="198" t="s">
        <v>568</v>
      </c>
      <c r="D214" s="198" t="s">
        <v>173</v>
      </c>
      <c r="E214" s="199" t="s">
        <v>945</v>
      </c>
      <c r="F214" s="200" t="s">
        <v>946</v>
      </c>
      <c r="G214" s="201" t="s">
        <v>176</v>
      </c>
      <c r="H214" s="202">
        <v>8</v>
      </c>
      <c r="I214" s="203"/>
      <c r="J214" s="204">
        <f>ROUND(I214*H214,2)</f>
        <v>0</v>
      </c>
      <c r="K214" s="205"/>
      <c r="L214" s="36"/>
      <c r="M214" s="206" t="s">
        <v>1</v>
      </c>
      <c r="N214" s="207" t="s">
        <v>41</v>
      </c>
      <c r="O214" s="68"/>
      <c r="P214" s="208">
        <f>O214*H214</f>
        <v>0</v>
      </c>
      <c r="Q214" s="208">
        <v>0</v>
      </c>
      <c r="R214" s="208">
        <f>Q214*H214</f>
        <v>0</v>
      </c>
      <c r="S214" s="208">
        <v>0</v>
      </c>
      <c r="T214" s="209">
        <f>S214*H214</f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210" t="s">
        <v>251</v>
      </c>
      <c r="AT214" s="210" t="s">
        <v>173</v>
      </c>
      <c r="AU214" s="210" t="s">
        <v>86</v>
      </c>
      <c r="AY214" s="14" t="s">
        <v>169</v>
      </c>
      <c r="BE214" s="211">
        <f>IF(N214="základní",J214,0)</f>
        <v>0</v>
      </c>
      <c r="BF214" s="211">
        <f>IF(N214="snížená",J214,0)</f>
        <v>0</v>
      </c>
      <c r="BG214" s="211">
        <f>IF(N214="zákl. přenesená",J214,0)</f>
        <v>0</v>
      </c>
      <c r="BH214" s="211">
        <f>IF(N214="sníž. přenesená",J214,0)</f>
        <v>0</v>
      </c>
      <c r="BI214" s="211">
        <f>IF(N214="nulová",J214,0)</f>
        <v>0</v>
      </c>
      <c r="BJ214" s="14" t="s">
        <v>84</v>
      </c>
      <c r="BK214" s="211">
        <f>ROUND(I214*H214,2)</f>
        <v>0</v>
      </c>
      <c r="BL214" s="14" t="s">
        <v>251</v>
      </c>
      <c r="BM214" s="210" t="s">
        <v>947</v>
      </c>
    </row>
    <row r="215" spans="1:65" s="2" customFormat="1" ht="21.75" customHeight="1">
      <c r="A215" s="31"/>
      <c r="B215" s="32"/>
      <c r="C215" s="217" t="s">
        <v>512</v>
      </c>
      <c r="D215" s="217" t="s">
        <v>922</v>
      </c>
      <c r="E215" s="218" t="s">
        <v>948</v>
      </c>
      <c r="F215" s="219" t="s">
        <v>949</v>
      </c>
      <c r="G215" s="220" t="s">
        <v>176</v>
      </c>
      <c r="H215" s="221">
        <v>8.5</v>
      </c>
      <c r="I215" s="222"/>
      <c r="J215" s="223">
        <f>ROUND(I215*H215,2)</f>
        <v>0</v>
      </c>
      <c r="K215" s="224"/>
      <c r="L215" s="225"/>
      <c r="M215" s="226" t="s">
        <v>1</v>
      </c>
      <c r="N215" s="227" t="s">
        <v>41</v>
      </c>
      <c r="O215" s="68"/>
      <c r="P215" s="208">
        <f>O215*H215</f>
        <v>0</v>
      </c>
      <c r="Q215" s="208">
        <v>2.8999999999999998E-3</v>
      </c>
      <c r="R215" s="208">
        <f>Q215*H215</f>
        <v>2.4649999999999998E-2</v>
      </c>
      <c r="S215" s="208">
        <v>0</v>
      </c>
      <c r="T215" s="209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210" t="s">
        <v>259</v>
      </c>
      <c r="AT215" s="210" t="s">
        <v>922</v>
      </c>
      <c r="AU215" s="210" t="s">
        <v>86</v>
      </c>
      <c r="AY215" s="14" t="s">
        <v>169</v>
      </c>
      <c r="BE215" s="211">
        <f>IF(N215="základní",J215,0)</f>
        <v>0</v>
      </c>
      <c r="BF215" s="211">
        <f>IF(N215="snížená",J215,0)</f>
        <v>0</v>
      </c>
      <c r="BG215" s="211">
        <f>IF(N215="zákl. přenesená",J215,0)</f>
        <v>0</v>
      </c>
      <c r="BH215" s="211">
        <f>IF(N215="sníž. přenesená",J215,0)</f>
        <v>0</v>
      </c>
      <c r="BI215" s="211">
        <f>IF(N215="nulová",J215,0)</f>
        <v>0</v>
      </c>
      <c r="BJ215" s="14" t="s">
        <v>84</v>
      </c>
      <c r="BK215" s="211">
        <f>ROUND(I215*H215,2)</f>
        <v>0</v>
      </c>
      <c r="BL215" s="14" t="s">
        <v>251</v>
      </c>
      <c r="BM215" s="210" t="s">
        <v>950</v>
      </c>
    </row>
    <row r="216" spans="1:65" s="2" customFormat="1" ht="21.75" customHeight="1">
      <c r="A216" s="31"/>
      <c r="B216" s="32"/>
      <c r="C216" s="198" t="s">
        <v>536</v>
      </c>
      <c r="D216" s="198" t="s">
        <v>173</v>
      </c>
      <c r="E216" s="199" t="s">
        <v>951</v>
      </c>
      <c r="F216" s="200" t="s">
        <v>952</v>
      </c>
      <c r="G216" s="201" t="s">
        <v>220</v>
      </c>
      <c r="H216" s="202">
        <v>2.5000000000000001E-2</v>
      </c>
      <c r="I216" s="203"/>
      <c r="J216" s="204">
        <f>ROUND(I216*H216,2)</f>
        <v>0</v>
      </c>
      <c r="K216" s="205"/>
      <c r="L216" s="36"/>
      <c r="M216" s="206" t="s">
        <v>1</v>
      </c>
      <c r="N216" s="207" t="s">
        <v>41</v>
      </c>
      <c r="O216" s="68"/>
      <c r="P216" s="208">
        <f>O216*H216</f>
        <v>0</v>
      </c>
      <c r="Q216" s="208">
        <v>0</v>
      </c>
      <c r="R216" s="208">
        <f>Q216*H216</f>
        <v>0</v>
      </c>
      <c r="S216" s="208">
        <v>0</v>
      </c>
      <c r="T216" s="209">
        <f>S216*H216</f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210" t="s">
        <v>251</v>
      </c>
      <c r="AT216" s="210" t="s">
        <v>173</v>
      </c>
      <c r="AU216" s="210" t="s">
        <v>86</v>
      </c>
      <c r="AY216" s="14" t="s">
        <v>169</v>
      </c>
      <c r="BE216" s="211">
        <f>IF(N216="základní",J216,0)</f>
        <v>0</v>
      </c>
      <c r="BF216" s="211">
        <f>IF(N216="snížená",J216,0)</f>
        <v>0</v>
      </c>
      <c r="BG216" s="211">
        <f>IF(N216="zákl. přenesená",J216,0)</f>
        <v>0</v>
      </c>
      <c r="BH216" s="211">
        <f>IF(N216="sníž. přenesená",J216,0)</f>
        <v>0</v>
      </c>
      <c r="BI216" s="211">
        <f>IF(N216="nulová",J216,0)</f>
        <v>0</v>
      </c>
      <c r="BJ216" s="14" t="s">
        <v>84</v>
      </c>
      <c r="BK216" s="211">
        <f>ROUND(I216*H216,2)</f>
        <v>0</v>
      </c>
      <c r="BL216" s="14" t="s">
        <v>251</v>
      </c>
      <c r="BM216" s="210" t="s">
        <v>953</v>
      </c>
    </row>
    <row r="217" spans="1:65" s="12" customFormat="1" ht="22.9" customHeight="1">
      <c r="B217" s="182"/>
      <c r="C217" s="183"/>
      <c r="D217" s="184" t="s">
        <v>75</v>
      </c>
      <c r="E217" s="196" t="s">
        <v>305</v>
      </c>
      <c r="F217" s="196" t="s">
        <v>306</v>
      </c>
      <c r="G217" s="183"/>
      <c r="H217" s="183"/>
      <c r="I217" s="186"/>
      <c r="J217" s="197">
        <f>BK217</f>
        <v>0</v>
      </c>
      <c r="K217" s="183"/>
      <c r="L217" s="188"/>
      <c r="M217" s="189"/>
      <c r="N217" s="190"/>
      <c r="O217" s="190"/>
      <c r="P217" s="191">
        <f>P218</f>
        <v>0</v>
      </c>
      <c r="Q217" s="190"/>
      <c r="R217" s="191">
        <f>R218</f>
        <v>0</v>
      </c>
      <c r="S217" s="190"/>
      <c r="T217" s="192">
        <f>T218</f>
        <v>0</v>
      </c>
      <c r="AR217" s="193" t="s">
        <v>86</v>
      </c>
      <c r="AT217" s="194" t="s">
        <v>75</v>
      </c>
      <c r="AU217" s="194" t="s">
        <v>84</v>
      </c>
      <c r="AY217" s="193" t="s">
        <v>169</v>
      </c>
      <c r="BK217" s="195">
        <f>BK218</f>
        <v>0</v>
      </c>
    </row>
    <row r="218" spans="1:65" s="2" customFormat="1" ht="21.75" customHeight="1">
      <c r="A218" s="31"/>
      <c r="B218" s="32"/>
      <c r="C218" s="198" t="s">
        <v>241</v>
      </c>
      <c r="D218" s="198" t="s">
        <v>173</v>
      </c>
      <c r="E218" s="199" t="s">
        <v>954</v>
      </c>
      <c r="F218" s="200" t="s">
        <v>955</v>
      </c>
      <c r="G218" s="201" t="s">
        <v>526</v>
      </c>
      <c r="H218" s="202">
        <v>1</v>
      </c>
      <c r="I218" s="203"/>
      <c r="J218" s="204">
        <f>ROUND(I218*H218,2)</f>
        <v>0</v>
      </c>
      <c r="K218" s="205"/>
      <c r="L218" s="36"/>
      <c r="M218" s="206" t="s">
        <v>1</v>
      </c>
      <c r="N218" s="207" t="s">
        <v>41</v>
      </c>
      <c r="O218" s="68"/>
      <c r="P218" s="208">
        <f>O218*H218</f>
        <v>0</v>
      </c>
      <c r="Q218" s="208">
        <v>0</v>
      </c>
      <c r="R218" s="208">
        <f>Q218*H218</f>
        <v>0</v>
      </c>
      <c r="S218" s="208">
        <v>0</v>
      </c>
      <c r="T218" s="209">
        <f>S218*H218</f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210" t="s">
        <v>251</v>
      </c>
      <c r="AT218" s="210" t="s">
        <v>173</v>
      </c>
      <c r="AU218" s="210" t="s">
        <v>86</v>
      </c>
      <c r="AY218" s="14" t="s">
        <v>169</v>
      </c>
      <c r="BE218" s="211">
        <f>IF(N218="základní",J218,0)</f>
        <v>0</v>
      </c>
      <c r="BF218" s="211">
        <f>IF(N218="snížená",J218,0)</f>
        <v>0</v>
      </c>
      <c r="BG218" s="211">
        <f>IF(N218="zákl. přenesená",J218,0)</f>
        <v>0</v>
      </c>
      <c r="BH218" s="211">
        <f>IF(N218="sníž. přenesená",J218,0)</f>
        <v>0</v>
      </c>
      <c r="BI218" s="211">
        <f>IF(N218="nulová",J218,0)</f>
        <v>0</v>
      </c>
      <c r="BJ218" s="14" t="s">
        <v>84</v>
      </c>
      <c r="BK218" s="211">
        <f>ROUND(I218*H218,2)</f>
        <v>0</v>
      </c>
      <c r="BL218" s="14" t="s">
        <v>251</v>
      </c>
      <c r="BM218" s="210" t="s">
        <v>956</v>
      </c>
    </row>
    <row r="219" spans="1:65" s="12" customFormat="1" ht="22.9" customHeight="1">
      <c r="B219" s="182"/>
      <c r="C219" s="183"/>
      <c r="D219" s="184" t="s">
        <v>75</v>
      </c>
      <c r="E219" s="196" t="s">
        <v>957</v>
      </c>
      <c r="F219" s="196" t="s">
        <v>958</v>
      </c>
      <c r="G219" s="183"/>
      <c r="H219" s="183"/>
      <c r="I219" s="186"/>
      <c r="J219" s="197">
        <f>BK219</f>
        <v>0</v>
      </c>
      <c r="K219" s="183"/>
      <c r="L219" s="188"/>
      <c r="M219" s="189"/>
      <c r="N219" s="190"/>
      <c r="O219" s="190"/>
      <c r="P219" s="191">
        <f>SUM(P220:P222)</f>
        <v>0</v>
      </c>
      <c r="Q219" s="190"/>
      <c r="R219" s="191">
        <f>SUM(R220:R222)</f>
        <v>2.1998E-2</v>
      </c>
      <c r="S219" s="190"/>
      <c r="T219" s="192">
        <f>SUM(T220:T222)</f>
        <v>0</v>
      </c>
      <c r="AR219" s="193" t="s">
        <v>86</v>
      </c>
      <c r="AT219" s="194" t="s">
        <v>75</v>
      </c>
      <c r="AU219" s="194" t="s">
        <v>84</v>
      </c>
      <c r="AY219" s="193" t="s">
        <v>169</v>
      </c>
      <c r="BK219" s="195">
        <f>SUM(BK220:BK222)</f>
        <v>0</v>
      </c>
    </row>
    <row r="220" spans="1:65" s="2" customFormat="1" ht="21.75" customHeight="1">
      <c r="A220" s="31"/>
      <c r="B220" s="32"/>
      <c r="C220" s="198" t="s">
        <v>404</v>
      </c>
      <c r="D220" s="198" t="s">
        <v>173</v>
      </c>
      <c r="E220" s="199" t="s">
        <v>959</v>
      </c>
      <c r="F220" s="200" t="s">
        <v>960</v>
      </c>
      <c r="G220" s="201" t="s">
        <v>176</v>
      </c>
      <c r="H220" s="202">
        <v>4.4720000000000004</v>
      </c>
      <c r="I220" s="203"/>
      <c r="J220" s="204">
        <f>ROUND(I220*H220,2)</f>
        <v>0</v>
      </c>
      <c r="K220" s="205"/>
      <c r="L220" s="36"/>
      <c r="M220" s="206" t="s">
        <v>1</v>
      </c>
      <c r="N220" s="207" t="s">
        <v>41</v>
      </c>
      <c r="O220" s="68"/>
      <c r="P220" s="208">
        <f>O220*H220</f>
        <v>0</v>
      </c>
      <c r="Q220" s="208">
        <v>2.5000000000000001E-3</v>
      </c>
      <c r="R220" s="208">
        <f>Q220*H220</f>
        <v>1.1180000000000001E-2</v>
      </c>
      <c r="S220" s="208">
        <v>0</v>
      </c>
      <c r="T220" s="209">
        <f>S220*H220</f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210" t="s">
        <v>251</v>
      </c>
      <c r="AT220" s="210" t="s">
        <v>173</v>
      </c>
      <c r="AU220" s="210" t="s">
        <v>86</v>
      </c>
      <c r="AY220" s="14" t="s">
        <v>169</v>
      </c>
      <c r="BE220" s="211">
        <f>IF(N220="základní",J220,0)</f>
        <v>0</v>
      </c>
      <c r="BF220" s="211">
        <f>IF(N220="snížená",J220,0)</f>
        <v>0</v>
      </c>
      <c r="BG220" s="211">
        <f>IF(N220="zákl. přenesená",J220,0)</f>
        <v>0</v>
      </c>
      <c r="BH220" s="211">
        <f>IF(N220="sníž. přenesená",J220,0)</f>
        <v>0</v>
      </c>
      <c r="BI220" s="211">
        <f>IF(N220="nulová",J220,0)</f>
        <v>0</v>
      </c>
      <c r="BJ220" s="14" t="s">
        <v>84</v>
      </c>
      <c r="BK220" s="211">
        <f>ROUND(I220*H220,2)</f>
        <v>0</v>
      </c>
      <c r="BL220" s="14" t="s">
        <v>251</v>
      </c>
      <c r="BM220" s="210" t="s">
        <v>961</v>
      </c>
    </row>
    <row r="221" spans="1:65" s="2" customFormat="1" ht="21.75" customHeight="1">
      <c r="A221" s="31"/>
      <c r="B221" s="32"/>
      <c r="C221" s="198" t="s">
        <v>962</v>
      </c>
      <c r="D221" s="198" t="s">
        <v>173</v>
      </c>
      <c r="E221" s="199" t="s">
        <v>963</v>
      </c>
      <c r="F221" s="200" t="s">
        <v>964</v>
      </c>
      <c r="G221" s="201" t="s">
        <v>176</v>
      </c>
      <c r="H221" s="202">
        <v>9.0150000000000006</v>
      </c>
      <c r="I221" s="203"/>
      <c r="J221" s="204">
        <f>ROUND(I221*H221,2)</f>
        <v>0</v>
      </c>
      <c r="K221" s="205"/>
      <c r="L221" s="36"/>
      <c r="M221" s="206" t="s">
        <v>1</v>
      </c>
      <c r="N221" s="207" t="s">
        <v>41</v>
      </c>
      <c r="O221" s="68"/>
      <c r="P221" s="208">
        <f>O221*H221</f>
        <v>0</v>
      </c>
      <c r="Q221" s="208">
        <v>1.1999999999999999E-3</v>
      </c>
      <c r="R221" s="208">
        <f>Q221*H221</f>
        <v>1.0817999999999999E-2</v>
      </c>
      <c r="S221" s="208">
        <v>0</v>
      </c>
      <c r="T221" s="209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210" t="s">
        <v>251</v>
      </c>
      <c r="AT221" s="210" t="s">
        <v>173</v>
      </c>
      <c r="AU221" s="210" t="s">
        <v>86</v>
      </c>
      <c r="AY221" s="14" t="s">
        <v>169</v>
      </c>
      <c r="BE221" s="211">
        <f>IF(N221="základní",J221,0)</f>
        <v>0</v>
      </c>
      <c r="BF221" s="211">
        <f>IF(N221="snížená",J221,0)</f>
        <v>0</v>
      </c>
      <c r="BG221" s="211">
        <f>IF(N221="zákl. přenesená",J221,0)</f>
        <v>0</v>
      </c>
      <c r="BH221" s="211">
        <f>IF(N221="sníž. přenesená",J221,0)</f>
        <v>0</v>
      </c>
      <c r="BI221" s="211">
        <f>IF(N221="nulová",J221,0)</f>
        <v>0</v>
      </c>
      <c r="BJ221" s="14" t="s">
        <v>84</v>
      </c>
      <c r="BK221" s="211">
        <f>ROUND(I221*H221,2)</f>
        <v>0</v>
      </c>
      <c r="BL221" s="14" t="s">
        <v>251</v>
      </c>
      <c r="BM221" s="210" t="s">
        <v>965</v>
      </c>
    </row>
    <row r="222" spans="1:65" s="2" customFormat="1" ht="21.75" customHeight="1">
      <c r="A222" s="31"/>
      <c r="B222" s="32"/>
      <c r="C222" s="198" t="s">
        <v>467</v>
      </c>
      <c r="D222" s="198" t="s">
        <v>173</v>
      </c>
      <c r="E222" s="199" t="s">
        <v>966</v>
      </c>
      <c r="F222" s="200" t="s">
        <v>967</v>
      </c>
      <c r="G222" s="201" t="s">
        <v>220</v>
      </c>
      <c r="H222" s="202">
        <v>2.1999999999999999E-2</v>
      </c>
      <c r="I222" s="203"/>
      <c r="J222" s="204">
        <f>ROUND(I222*H222,2)</f>
        <v>0</v>
      </c>
      <c r="K222" s="205"/>
      <c r="L222" s="36"/>
      <c r="M222" s="206" t="s">
        <v>1</v>
      </c>
      <c r="N222" s="207" t="s">
        <v>41</v>
      </c>
      <c r="O222" s="68"/>
      <c r="P222" s="208">
        <f>O222*H222</f>
        <v>0</v>
      </c>
      <c r="Q222" s="208">
        <v>0</v>
      </c>
      <c r="R222" s="208">
        <f>Q222*H222</f>
        <v>0</v>
      </c>
      <c r="S222" s="208">
        <v>0</v>
      </c>
      <c r="T222" s="209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210" t="s">
        <v>251</v>
      </c>
      <c r="AT222" s="210" t="s">
        <v>173</v>
      </c>
      <c r="AU222" s="210" t="s">
        <v>86</v>
      </c>
      <c r="AY222" s="14" t="s">
        <v>169</v>
      </c>
      <c r="BE222" s="211">
        <f>IF(N222="základní",J222,0)</f>
        <v>0</v>
      </c>
      <c r="BF222" s="211">
        <f>IF(N222="snížená",J222,0)</f>
        <v>0</v>
      </c>
      <c r="BG222" s="211">
        <f>IF(N222="zákl. přenesená",J222,0)</f>
        <v>0</v>
      </c>
      <c r="BH222" s="211">
        <f>IF(N222="sníž. přenesená",J222,0)</f>
        <v>0</v>
      </c>
      <c r="BI222" s="211">
        <f>IF(N222="nulová",J222,0)</f>
        <v>0</v>
      </c>
      <c r="BJ222" s="14" t="s">
        <v>84</v>
      </c>
      <c r="BK222" s="211">
        <f>ROUND(I222*H222,2)</f>
        <v>0</v>
      </c>
      <c r="BL222" s="14" t="s">
        <v>251</v>
      </c>
      <c r="BM222" s="210" t="s">
        <v>968</v>
      </c>
    </row>
    <row r="223" spans="1:65" s="12" customFormat="1" ht="22.9" customHeight="1">
      <c r="B223" s="182"/>
      <c r="C223" s="183"/>
      <c r="D223" s="184" t="s">
        <v>75</v>
      </c>
      <c r="E223" s="196" t="s">
        <v>969</v>
      </c>
      <c r="F223" s="196" t="s">
        <v>970</v>
      </c>
      <c r="G223" s="183"/>
      <c r="H223" s="183"/>
      <c r="I223" s="186"/>
      <c r="J223" s="197">
        <f>BK223</f>
        <v>0</v>
      </c>
      <c r="K223" s="183"/>
      <c r="L223" s="188"/>
      <c r="M223" s="189"/>
      <c r="N223" s="190"/>
      <c r="O223" s="190"/>
      <c r="P223" s="191">
        <f>SUM(P224:P229)</f>
        <v>0</v>
      </c>
      <c r="Q223" s="190"/>
      <c r="R223" s="191">
        <f>SUM(R224:R229)</f>
        <v>2.1439149999999997E-2</v>
      </c>
      <c r="S223" s="190"/>
      <c r="T223" s="192">
        <f>SUM(T224:T229)</f>
        <v>5.6752499999999989E-3</v>
      </c>
      <c r="AR223" s="193" t="s">
        <v>86</v>
      </c>
      <c r="AT223" s="194" t="s">
        <v>75</v>
      </c>
      <c r="AU223" s="194" t="s">
        <v>84</v>
      </c>
      <c r="AY223" s="193" t="s">
        <v>169</v>
      </c>
      <c r="BK223" s="195">
        <f>SUM(BK224:BK229)</f>
        <v>0</v>
      </c>
    </row>
    <row r="224" spans="1:65" s="2" customFormat="1" ht="21.75" customHeight="1">
      <c r="A224" s="31"/>
      <c r="B224" s="32"/>
      <c r="C224" s="198" t="s">
        <v>313</v>
      </c>
      <c r="D224" s="198" t="s">
        <v>173</v>
      </c>
      <c r="E224" s="199" t="s">
        <v>971</v>
      </c>
      <c r="F224" s="200" t="s">
        <v>972</v>
      </c>
      <c r="G224" s="201" t="s">
        <v>176</v>
      </c>
      <c r="H224" s="202">
        <v>2.8</v>
      </c>
      <c r="I224" s="203"/>
      <c r="J224" s="204">
        <f t="shared" ref="J224:J229" si="65">ROUND(I224*H224,2)</f>
        <v>0</v>
      </c>
      <c r="K224" s="205"/>
      <c r="L224" s="36"/>
      <c r="M224" s="206" t="s">
        <v>1</v>
      </c>
      <c r="N224" s="207" t="s">
        <v>41</v>
      </c>
      <c r="O224" s="68"/>
      <c r="P224" s="208">
        <f t="shared" ref="P224:P229" si="66">O224*H224</f>
        <v>0</v>
      </c>
      <c r="Q224" s="208">
        <v>0</v>
      </c>
      <c r="R224" s="208">
        <f t="shared" ref="R224:R229" si="67">Q224*H224</f>
        <v>0</v>
      </c>
      <c r="S224" s="208">
        <v>1.4999999999999999E-4</v>
      </c>
      <c r="T224" s="209">
        <f t="shared" ref="T224:T229" si="68">S224*H224</f>
        <v>4.1999999999999996E-4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210" t="s">
        <v>251</v>
      </c>
      <c r="AT224" s="210" t="s">
        <v>173</v>
      </c>
      <c r="AU224" s="210" t="s">
        <v>86</v>
      </c>
      <c r="AY224" s="14" t="s">
        <v>169</v>
      </c>
      <c r="BE224" s="211">
        <f t="shared" ref="BE224:BE229" si="69">IF(N224="základní",J224,0)</f>
        <v>0</v>
      </c>
      <c r="BF224" s="211">
        <f t="shared" ref="BF224:BF229" si="70">IF(N224="snížená",J224,0)</f>
        <v>0</v>
      </c>
      <c r="BG224" s="211">
        <f t="shared" ref="BG224:BG229" si="71">IF(N224="zákl. přenesená",J224,0)</f>
        <v>0</v>
      </c>
      <c r="BH224" s="211">
        <f t="shared" ref="BH224:BH229" si="72">IF(N224="sníž. přenesená",J224,0)</f>
        <v>0</v>
      </c>
      <c r="BI224" s="211">
        <f t="shared" ref="BI224:BI229" si="73">IF(N224="nulová",J224,0)</f>
        <v>0</v>
      </c>
      <c r="BJ224" s="14" t="s">
        <v>84</v>
      </c>
      <c r="BK224" s="211">
        <f t="shared" ref="BK224:BK229" si="74">ROUND(I224*H224,2)</f>
        <v>0</v>
      </c>
      <c r="BL224" s="14" t="s">
        <v>251</v>
      </c>
      <c r="BM224" s="210" t="s">
        <v>973</v>
      </c>
    </row>
    <row r="225" spans="1:65" s="2" customFormat="1" ht="21.75" customHeight="1">
      <c r="A225" s="31"/>
      <c r="B225" s="32"/>
      <c r="C225" s="198" t="s">
        <v>556</v>
      </c>
      <c r="D225" s="198" t="s">
        <v>173</v>
      </c>
      <c r="E225" s="199" t="s">
        <v>974</v>
      </c>
      <c r="F225" s="200" t="s">
        <v>975</v>
      </c>
      <c r="G225" s="201" t="s">
        <v>176</v>
      </c>
      <c r="H225" s="202">
        <v>35.034999999999997</v>
      </c>
      <c r="I225" s="203"/>
      <c r="J225" s="204">
        <f t="shared" si="65"/>
        <v>0</v>
      </c>
      <c r="K225" s="205"/>
      <c r="L225" s="36"/>
      <c r="M225" s="206" t="s">
        <v>1</v>
      </c>
      <c r="N225" s="207" t="s">
        <v>41</v>
      </c>
      <c r="O225" s="68"/>
      <c r="P225" s="208">
        <f t="shared" si="66"/>
        <v>0</v>
      </c>
      <c r="Q225" s="208">
        <v>0</v>
      </c>
      <c r="R225" s="208">
        <f t="shared" si="67"/>
        <v>0</v>
      </c>
      <c r="S225" s="208">
        <v>1.4999999999999999E-4</v>
      </c>
      <c r="T225" s="209">
        <f t="shared" si="68"/>
        <v>5.2552499999999986E-3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210" t="s">
        <v>251</v>
      </c>
      <c r="AT225" s="210" t="s">
        <v>173</v>
      </c>
      <c r="AU225" s="210" t="s">
        <v>86</v>
      </c>
      <c r="AY225" s="14" t="s">
        <v>169</v>
      </c>
      <c r="BE225" s="211">
        <f t="shared" si="69"/>
        <v>0</v>
      </c>
      <c r="BF225" s="211">
        <f t="shared" si="70"/>
        <v>0</v>
      </c>
      <c r="BG225" s="211">
        <f t="shared" si="71"/>
        <v>0</v>
      </c>
      <c r="BH225" s="211">
        <f t="shared" si="72"/>
        <v>0</v>
      </c>
      <c r="BI225" s="211">
        <f t="shared" si="73"/>
        <v>0</v>
      </c>
      <c r="BJ225" s="14" t="s">
        <v>84</v>
      </c>
      <c r="BK225" s="211">
        <f t="shared" si="74"/>
        <v>0</v>
      </c>
      <c r="BL225" s="14" t="s">
        <v>251</v>
      </c>
      <c r="BM225" s="210" t="s">
        <v>976</v>
      </c>
    </row>
    <row r="226" spans="1:65" s="2" customFormat="1" ht="21.75" customHeight="1">
      <c r="A226" s="31"/>
      <c r="B226" s="32"/>
      <c r="C226" s="198" t="s">
        <v>170</v>
      </c>
      <c r="D226" s="198" t="s">
        <v>173</v>
      </c>
      <c r="E226" s="199" t="s">
        <v>977</v>
      </c>
      <c r="F226" s="200" t="s">
        <v>978</v>
      </c>
      <c r="G226" s="201" t="s">
        <v>176</v>
      </c>
      <c r="H226" s="202">
        <v>2.8</v>
      </c>
      <c r="I226" s="203"/>
      <c r="J226" s="204">
        <f t="shared" si="65"/>
        <v>0</v>
      </c>
      <c r="K226" s="205"/>
      <c r="L226" s="36"/>
      <c r="M226" s="206" t="s">
        <v>1</v>
      </c>
      <c r="N226" s="207" t="s">
        <v>41</v>
      </c>
      <c r="O226" s="68"/>
      <c r="P226" s="208">
        <f t="shared" si="66"/>
        <v>0</v>
      </c>
      <c r="Q226" s="208">
        <v>2.0000000000000001E-4</v>
      </c>
      <c r="R226" s="208">
        <f t="shared" si="67"/>
        <v>5.5999999999999995E-4</v>
      </c>
      <c r="S226" s="208">
        <v>0</v>
      </c>
      <c r="T226" s="209">
        <f t="shared" si="68"/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210" t="s">
        <v>251</v>
      </c>
      <c r="AT226" s="210" t="s">
        <v>173</v>
      </c>
      <c r="AU226" s="210" t="s">
        <v>86</v>
      </c>
      <c r="AY226" s="14" t="s">
        <v>169</v>
      </c>
      <c r="BE226" s="211">
        <f t="shared" si="69"/>
        <v>0</v>
      </c>
      <c r="BF226" s="211">
        <f t="shared" si="70"/>
        <v>0</v>
      </c>
      <c r="BG226" s="211">
        <f t="shared" si="71"/>
        <v>0</v>
      </c>
      <c r="BH226" s="211">
        <f t="shared" si="72"/>
        <v>0</v>
      </c>
      <c r="BI226" s="211">
        <f t="shared" si="73"/>
        <v>0</v>
      </c>
      <c r="BJ226" s="14" t="s">
        <v>84</v>
      </c>
      <c r="BK226" s="211">
        <f t="shared" si="74"/>
        <v>0</v>
      </c>
      <c r="BL226" s="14" t="s">
        <v>251</v>
      </c>
      <c r="BM226" s="210" t="s">
        <v>979</v>
      </c>
    </row>
    <row r="227" spans="1:65" s="2" customFormat="1" ht="21.75" customHeight="1">
      <c r="A227" s="31"/>
      <c r="B227" s="32"/>
      <c r="C227" s="198" t="s">
        <v>564</v>
      </c>
      <c r="D227" s="198" t="s">
        <v>173</v>
      </c>
      <c r="E227" s="199" t="s">
        <v>980</v>
      </c>
      <c r="F227" s="200" t="s">
        <v>981</v>
      </c>
      <c r="G227" s="201" t="s">
        <v>176</v>
      </c>
      <c r="H227" s="202">
        <v>35.034999999999997</v>
      </c>
      <c r="I227" s="203"/>
      <c r="J227" s="204">
        <f t="shared" si="65"/>
        <v>0</v>
      </c>
      <c r="K227" s="205"/>
      <c r="L227" s="36"/>
      <c r="M227" s="206" t="s">
        <v>1</v>
      </c>
      <c r="N227" s="207" t="s">
        <v>41</v>
      </c>
      <c r="O227" s="68"/>
      <c r="P227" s="208">
        <f t="shared" si="66"/>
        <v>0</v>
      </c>
      <c r="Q227" s="208">
        <v>2.0000000000000001E-4</v>
      </c>
      <c r="R227" s="208">
        <f t="shared" si="67"/>
        <v>7.0069999999999993E-3</v>
      </c>
      <c r="S227" s="208">
        <v>0</v>
      </c>
      <c r="T227" s="209">
        <f t="shared" si="68"/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210" t="s">
        <v>251</v>
      </c>
      <c r="AT227" s="210" t="s">
        <v>173</v>
      </c>
      <c r="AU227" s="210" t="s">
        <v>86</v>
      </c>
      <c r="AY227" s="14" t="s">
        <v>169</v>
      </c>
      <c r="BE227" s="211">
        <f t="shared" si="69"/>
        <v>0</v>
      </c>
      <c r="BF227" s="211">
        <f t="shared" si="70"/>
        <v>0</v>
      </c>
      <c r="BG227" s="211">
        <f t="shared" si="71"/>
        <v>0</v>
      </c>
      <c r="BH227" s="211">
        <f t="shared" si="72"/>
        <v>0</v>
      </c>
      <c r="BI227" s="211">
        <f t="shared" si="73"/>
        <v>0</v>
      </c>
      <c r="BJ227" s="14" t="s">
        <v>84</v>
      </c>
      <c r="BK227" s="211">
        <f t="shared" si="74"/>
        <v>0</v>
      </c>
      <c r="BL227" s="14" t="s">
        <v>251</v>
      </c>
      <c r="BM227" s="210" t="s">
        <v>982</v>
      </c>
    </row>
    <row r="228" spans="1:65" s="2" customFormat="1" ht="21.75" customHeight="1">
      <c r="A228" s="31"/>
      <c r="B228" s="32"/>
      <c r="C228" s="198" t="s">
        <v>379</v>
      </c>
      <c r="D228" s="198" t="s">
        <v>173</v>
      </c>
      <c r="E228" s="199" t="s">
        <v>983</v>
      </c>
      <c r="F228" s="200" t="s">
        <v>984</v>
      </c>
      <c r="G228" s="201" t="s">
        <v>176</v>
      </c>
      <c r="H228" s="202">
        <v>12.8</v>
      </c>
      <c r="I228" s="203"/>
      <c r="J228" s="204">
        <f t="shared" si="65"/>
        <v>0</v>
      </c>
      <c r="K228" s="205"/>
      <c r="L228" s="36"/>
      <c r="M228" s="206" t="s">
        <v>1</v>
      </c>
      <c r="N228" s="207" t="s">
        <v>41</v>
      </c>
      <c r="O228" s="68"/>
      <c r="P228" s="208">
        <f t="shared" si="66"/>
        <v>0</v>
      </c>
      <c r="Q228" s="208">
        <v>2.9E-4</v>
      </c>
      <c r="R228" s="208">
        <f t="shared" si="67"/>
        <v>3.712E-3</v>
      </c>
      <c r="S228" s="208">
        <v>0</v>
      </c>
      <c r="T228" s="209">
        <f t="shared" si="68"/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210" t="s">
        <v>251</v>
      </c>
      <c r="AT228" s="210" t="s">
        <v>173</v>
      </c>
      <c r="AU228" s="210" t="s">
        <v>86</v>
      </c>
      <c r="AY228" s="14" t="s">
        <v>169</v>
      </c>
      <c r="BE228" s="211">
        <f t="shared" si="69"/>
        <v>0</v>
      </c>
      <c r="BF228" s="211">
        <f t="shared" si="70"/>
        <v>0</v>
      </c>
      <c r="BG228" s="211">
        <f t="shared" si="71"/>
        <v>0</v>
      </c>
      <c r="BH228" s="211">
        <f t="shared" si="72"/>
        <v>0</v>
      </c>
      <c r="BI228" s="211">
        <f t="shared" si="73"/>
        <v>0</v>
      </c>
      <c r="BJ228" s="14" t="s">
        <v>84</v>
      </c>
      <c r="BK228" s="211">
        <f t="shared" si="74"/>
        <v>0</v>
      </c>
      <c r="BL228" s="14" t="s">
        <v>251</v>
      </c>
      <c r="BM228" s="210" t="s">
        <v>985</v>
      </c>
    </row>
    <row r="229" spans="1:65" s="2" customFormat="1" ht="21.75" customHeight="1">
      <c r="A229" s="31"/>
      <c r="B229" s="32"/>
      <c r="C229" s="198" t="s">
        <v>552</v>
      </c>
      <c r="D229" s="198" t="s">
        <v>173</v>
      </c>
      <c r="E229" s="199" t="s">
        <v>986</v>
      </c>
      <c r="F229" s="200" t="s">
        <v>987</v>
      </c>
      <c r="G229" s="201" t="s">
        <v>176</v>
      </c>
      <c r="H229" s="202">
        <v>35.034999999999997</v>
      </c>
      <c r="I229" s="203"/>
      <c r="J229" s="204">
        <f t="shared" si="65"/>
        <v>0</v>
      </c>
      <c r="K229" s="205"/>
      <c r="L229" s="36"/>
      <c r="M229" s="212" t="s">
        <v>1</v>
      </c>
      <c r="N229" s="213" t="s">
        <v>41</v>
      </c>
      <c r="O229" s="214"/>
      <c r="P229" s="215">
        <f t="shared" si="66"/>
        <v>0</v>
      </c>
      <c r="Q229" s="215">
        <v>2.9E-4</v>
      </c>
      <c r="R229" s="215">
        <f t="shared" si="67"/>
        <v>1.016015E-2</v>
      </c>
      <c r="S229" s="215">
        <v>0</v>
      </c>
      <c r="T229" s="216">
        <f t="shared" si="68"/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210" t="s">
        <v>251</v>
      </c>
      <c r="AT229" s="210" t="s">
        <v>173</v>
      </c>
      <c r="AU229" s="210" t="s">
        <v>86</v>
      </c>
      <c r="AY229" s="14" t="s">
        <v>169</v>
      </c>
      <c r="BE229" s="211">
        <f t="shared" si="69"/>
        <v>0</v>
      </c>
      <c r="BF229" s="211">
        <f t="shared" si="70"/>
        <v>0</v>
      </c>
      <c r="BG229" s="211">
        <f t="shared" si="71"/>
        <v>0</v>
      </c>
      <c r="BH229" s="211">
        <f t="shared" si="72"/>
        <v>0</v>
      </c>
      <c r="BI229" s="211">
        <f t="shared" si="73"/>
        <v>0</v>
      </c>
      <c r="BJ229" s="14" t="s">
        <v>84</v>
      </c>
      <c r="BK229" s="211">
        <f t="shared" si="74"/>
        <v>0</v>
      </c>
      <c r="BL229" s="14" t="s">
        <v>251</v>
      </c>
      <c r="BM229" s="210" t="s">
        <v>988</v>
      </c>
    </row>
    <row r="230" spans="1:65" s="2" customFormat="1" ht="6.95" customHeight="1">
      <c r="A230" s="31"/>
      <c r="B230" s="51"/>
      <c r="C230" s="52"/>
      <c r="D230" s="52"/>
      <c r="E230" s="52"/>
      <c r="F230" s="52"/>
      <c r="G230" s="52"/>
      <c r="H230" s="52"/>
      <c r="I230" s="52"/>
      <c r="J230" s="52"/>
      <c r="K230" s="52"/>
      <c r="L230" s="36"/>
      <c r="M230" s="31"/>
      <c r="O230" s="31"/>
      <c r="P230" s="31"/>
      <c r="Q230" s="31"/>
      <c r="R230" s="31"/>
      <c r="S230" s="31"/>
      <c r="T230" s="31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</row>
  </sheetData>
  <sheetProtection algorithmName="SHA-512" hashValue="ro6QIyHAc8mGvuZ07w0yyqcZMjdlH34hEeW2TLa6x+Is2F4eoXxPm0/9G4fVRJ2M7iFKuIR/OnJKWOzsxxWSrg==" saltValue="5bQ8pjZeB21rmOZamItxd0eed9PfNwIbrekSz3ubR0ZtgpfTPVTBcrB+m7MDSPww1hhbBbXzyreLZ08n2Rx6fA==" spinCount="100000" sheet="1" objects="1" scenarios="1" formatColumns="0" formatRows="0" autoFilter="0"/>
  <autoFilter ref="C139:K229"/>
  <mergeCells count="14">
    <mergeCell ref="D118:F118"/>
    <mergeCell ref="E130:H130"/>
    <mergeCell ref="E132:H132"/>
    <mergeCell ref="L2:V2"/>
    <mergeCell ref="E87:H87"/>
    <mergeCell ref="D114:F114"/>
    <mergeCell ref="D115:F115"/>
    <mergeCell ref="D116:F116"/>
    <mergeCell ref="D117:F117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24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4" t="s">
        <v>104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86</v>
      </c>
    </row>
    <row r="4" spans="1:46" s="1" customFormat="1" ht="24.95" customHeight="1">
      <c r="B4" s="17"/>
      <c r="D4" s="107" t="s">
        <v>126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75" t="str">
        <f>'Rekapitulace stavby'!K6</f>
        <v>Rekonstrukce kina Vesmír</v>
      </c>
      <c r="F7" s="276"/>
      <c r="G7" s="276"/>
      <c r="H7" s="276"/>
      <c r="L7" s="17"/>
    </row>
    <row r="8" spans="1:46" s="2" customFormat="1" ht="12" customHeight="1">
      <c r="A8" s="31"/>
      <c r="B8" s="36"/>
      <c r="C8" s="31"/>
      <c r="D8" s="109" t="s">
        <v>127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7" t="s">
        <v>989</v>
      </c>
      <c r="F9" s="278"/>
      <c r="G9" s="278"/>
      <c r="H9" s="27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23. 7. 2020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26</v>
      </c>
      <c r="F15" s="31"/>
      <c r="G15" s="31"/>
      <c r="H15" s="31"/>
      <c r="I15" s="109" t="s">
        <v>27</v>
      </c>
      <c r="J15" s="110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28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9" t="str">
        <f>'Rekapitulace stavby'!E14</f>
        <v>Vyplň údaj</v>
      </c>
      <c r="F18" s="280"/>
      <c r="G18" s="280"/>
      <c r="H18" s="280"/>
      <c r="I18" s="109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30</v>
      </c>
      <c r="E20" s="31"/>
      <c r="F20" s="31"/>
      <c r="G20" s="31"/>
      <c r="H20" s="31"/>
      <c r="I20" s="109" t="s">
        <v>25</v>
      </c>
      <c r="J20" s="110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">
        <v>31</v>
      </c>
      <c r="F21" s="31"/>
      <c r="G21" s="31"/>
      <c r="H21" s="31"/>
      <c r="I21" s="109" t="s">
        <v>27</v>
      </c>
      <c r="J21" s="110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33</v>
      </c>
      <c r="E23" s="31"/>
      <c r="F23" s="31"/>
      <c r="G23" s="31"/>
      <c r="H23" s="31"/>
      <c r="I23" s="109" t="s">
        <v>25</v>
      </c>
      <c r="J23" s="110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">
        <v>34</v>
      </c>
      <c r="F24" s="31"/>
      <c r="G24" s="31"/>
      <c r="H24" s="31"/>
      <c r="I24" s="109" t="s">
        <v>27</v>
      </c>
      <c r="J24" s="110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35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81" t="s">
        <v>1</v>
      </c>
      <c r="F27" s="281"/>
      <c r="G27" s="281"/>
      <c r="H27" s="28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6"/>
      <c r="C30" s="31"/>
      <c r="D30" s="110" t="s">
        <v>129</v>
      </c>
      <c r="E30" s="31"/>
      <c r="F30" s="31"/>
      <c r="G30" s="31"/>
      <c r="H30" s="31"/>
      <c r="I30" s="31"/>
      <c r="J30" s="116">
        <f>J96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6"/>
      <c r="C31" s="31"/>
      <c r="D31" s="117" t="s">
        <v>130</v>
      </c>
      <c r="E31" s="31"/>
      <c r="F31" s="31"/>
      <c r="G31" s="31"/>
      <c r="H31" s="31"/>
      <c r="I31" s="31"/>
      <c r="J31" s="116">
        <f>J120</f>
        <v>0</v>
      </c>
      <c r="K31" s="3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18" t="s">
        <v>36</v>
      </c>
      <c r="E32" s="31"/>
      <c r="F32" s="31"/>
      <c r="G32" s="31"/>
      <c r="H32" s="31"/>
      <c r="I32" s="31"/>
      <c r="J32" s="119">
        <f>ROUND(J30 + J31,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15"/>
      <c r="E33" s="115"/>
      <c r="F33" s="115"/>
      <c r="G33" s="115"/>
      <c r="H33" s="115"/>
      <c r="I33" s="115"/>
      <c r="J33" s="115"/>
      <c r="K33" s="115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0" t="s">
        <v>38</v>
      </c>
      <c r="G34" s="31"/>
      <c r="H34" s="31"/>
      <c r="I34" s="120" t="s">
        <v>37</v>
      </c>
      <c r="J34" s="120" t="s">
        <v>39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1" t="s">
        <v>40</v>
      </c>
      <c r="E35" s="109" t="s">
        <v>41</v>
      </c>
      <c r="F35" s="122">
        <f>ROUND((SUM(BE120:BE127) + SUM(BE147:BE423)),  2)</f>
        <v>0</v>
      </c>
      <c r="G35" s="31"/>
      <c r="H35" s="31"/>
      <c r="I35" s="123">
        <v>0.21</v>
      </c>
      <c r="J35" s="122">
        <f>ROUND(((SUM(BE120:BE127) + SUM(BE147:BE423))*I35),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09" t="s">
        <v>42</v>
      </c>
      <c r="F36" s="122">
        <f>ROUND((SUM(BF120:BF127) + SUM(BF147:BF423)),  2)</f>
        <v>0</v>
      </c>
      <c r="G36" s="31"/>
      <c r="H36" s="31"/>
      <c r="I36" s="123">
        <v>0.15</v>
      </c>
      <c r="J36" s="122">
        <f>ROUND(((SUM(BF120:BF127) + SUM(BF147:BF423))*I36),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43</v>
      </c>
      <c r="F37" s="122">
        <f>ROUND((SUM(BG120:BG127) + SUM(BG147:BG423)),  2)</f>
        <v>0</v>
      </c>
      <c r="G37" s="31"/>
      <c r="H37" s="31"/>
      <c r="I37" s="123">
        <v>0.21</v>
      </c>
      <c r="J37" s="122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09" t="s">
        <v>44</v>
      </c>
      <c r="F38" s="122">
        <f>ROUND((SUM(BH120:BH127) + SUM(BH147:BH423)),  2)</f>
        <v>0</v>
      </c>
      <c r="G38" s="31"/>
      <c r="H38" s="31"/>
      <c r="I38" s="123">
        <v>0.15</v>
      </c>
      <c r="J38" s="122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09" t="s">
        <v>45</v>
      </c>
      <c r="F39" s="122">
        <f>ROUND((SUM(BI120:BI127) + SUM(BI147:BI423)),  2)</f>
        <v>0</v>
      </c>
      <c r="G39" s="31"/>
      <c r="H39" s="31"/>
      <c r="I39" s="123">
        <v>0</v>
      </c>
      <c r="J39" s="122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4"/>
      <c r="D41" s="125" t="s">
        <v>46</v>
      </c>
      <c r="E41" s="126"/>
      <c r="F41" s="126"/>
      <c r="G41" s="127" t="s">
        <v>47</v>
      </c>
      <c r="H41" s="128" t="s">
        <v>48</v>
      </c>
      <c r="I41" s="126"/>
      <c r="J41" s="129">
        <f>SUM(J32:J39)</f>
        <v>0</v>
      </c>
      <c r="K41" s="130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hidden="1" customHeight="1">
      <c r="A81" s="31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hidden="1" customHeight="1">
      <c r="A82" s="31"/>
      <c r="B82" s="32"/>
      <c r="C82" s="20" t="s">
        <v>131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3"/>
      <c r="D85" s="33"/>
      <c r="E85" s="272" t="str">
        <f>E7</f>
        <v>Rekonstrukce kina Vesmír</v>
      </c>
      <c r="F85" s="273"/>
      <c r="G85" s="273"/>
      <c r="H85" s="27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127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3"/>
      <c r="D87" s="33"/>
      <c r="E87" s="265" t="str">
        <f>E9</f>
        <v>643-05 - stavební práce 1.np</v>
      </c>
      <c r="F87" s="274"/>
      <c r="G87" s="274"/>
      <c r="H87" s="274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hidden="1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23. 7. 2020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7" hidden="1" customHeight="1">
      <c r="A91" s="31"/>
      <c r="B91" s="32"/>
      <c r="C91" s="26" t="s">
        <v>24</v>
      </c>
      <c r="D91" s="33"/>
      <c r="E91" s="33"/>
      <c r="F91" s="24" t="str">
        <f>E15</f>
        <v>Město Trutnov</v>
      </c>
      <c r="G91" s="33"/>
      <c r="H91" s="33"/>
      <c r="I91" s="26" t="s">
        <v>30</v>
      </c>
      <c r="J91" s="29" t="str">
        <f>E21</f>
        <v>ROSA ARCHITEKT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hidden="1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26" t="s">
        <v>33</v>
      </c>
      <c r="J92" s="29" t="str">
        <f>E24</f>
        <v>Martina Škopová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42" t="s">
        <v>132</v>
      </c>
      <c r="D94" s="143"/>
      <c r="E94" s="143"/>
      <c r="F94" s="143"/>
      <c r="G94" s="143"/>
      <c r="H94" s="143"/>
      <c r="I94" s="143"/>
      <c r="J94" s="144" t="s">
        <v>133</v>
      </c>
      <c r="K94" s="14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hidden="1" customHeight="1">
      <c r="A96" s="31"/>
      <c r="B96" s="32"/>
      <c r="C96" s="145" t="s">
        <v>134</v>
      </c>
      <c r="D96" s="33"/>
      <c r="E96" s="33"/>
      <c r="F96" s="33"/>
      <c r="G96" s="33"/>
      <c r="H96" s="33"/>
      <c r="I96" s="33"/>
      <c r="J96" s="81">
        <f>J147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135</v>
      </c>
    </row>
    <row r="97" spans="2:12" s="9" customFormat="1" ht="24.95" hidden="1" customHeight="1">
      <c r="B97" s="146"/>
      <c r="C97" s="147"/>
      <c r="D97" s="148" t="s">
        <v>136</v>
      </c>
      <c r="E97" s="149"/>
      <c r="F97" s="149"/>
      <c r="G97" s="149"/>
      <c r="H97" s="149"/>
      <c r="I97" s="149"/>
      <c r="J97" s="150">
        <f>J148</f>
        <v>0</v>
      </c>
      <c r="K97" s="147"/>
      <c r="L97" s="151"/>
    </row>
    <row r="98" spans="2:12" s="10" customFormat="1" ht="19.899999999999999" hidden="1" customHeight="1">
      <c r="B98" s="152"/>
      <c r="C98" s="153"/>
      <c r="D98" s="154" t="s">
        <v>740</v>
      </c>
      <c r="E98" s="155"/>
      <c r="F98" s="155"/>
      <c r="G98" s="155"/>
      <c r="H98" s="155"/>
      <c r="I98" s="155"/>
      <c r="J98" s="156">
        <f>J149</f>
        <v>0</v>
      </c>
      <c r="K98" s="153"/>
      <c r="L98" s="157"/>
    </row>
    <row r="99" spans="2:12" s="10" customFormat="1" ht="19.899999999999999" hidden="1" customHeight="1">
      <c r="B99" s="152"/>
      <c r="C99" s="153"/>
      <c r="D99" s="154" t="s">
        <v>741</v>
      </c>
      <c r="E99" s="155"/>
      <c r="F99" s="155"/>
      <c r="G99" s="155"/>
      <c r="H99" s="155"/>
      <c r="I99" s="155"/>
      <c r="J99" s="156">
        <f>J153</f>
        <v>0</v>
      </c>
      <c r="K99" s="153"/>
      <c r="L99" s="157"/>
    </row>
    <row r="100" spans="2:12" s="10" customFormat="1" ht="19.899999999999999" hidden="1" customHeight="1">
      <c r="B100" s="152"/>
      <c r="C100" s="153"/>
      <c r="D100" s="154" t="s">
        <v>742</v>
      </c>
      <c r="E100" s="155"/>
      <c r="F100" s="155"/>
      <c r="G100" s="155"/>
      <c r="H100" s="155"/>
      <c r="I100" s="155"/>
      <c r="J100" s="156">
        <f>J171</f>
        <v>0</v>
      </c>
      <c r="K100" s="153"/>
      <c r="L100" s="157"/>
    </row>
    <row r="101" spans="2:12" s="10" customFormat="1" ht="19.899999999999999" hidden="1" customHeight="1">
      <c r="B101" s="152"/>
      <c r="C101" s="153"/>
      <c r="D101" s="154" t="s">
        <v>743</v>
      </c>
      <c r="E101" s="155"/>
      <c r="F101" s="155"/>
      <c r="G101" s="155"/>
      <c r="H101" s="155"/>
      <c r="I101" s="155"/>
      <c r="J101" s="156">
        <f>J199</f>
        <v>0</v>
      </c>
      <c r="K101" s="153"/>
      <c r="L101" s="157"/>
    </row>
    <row r="102" spans="2:12" s="10" customFormat="1" ht="19.899999999999999" hidden="1" customHeight="1">
      <c r="B102" s="152"/>
      <c r="C102" s="153"/>
      <c r="D102" s="154" t="s">
        <v>744</v>
      </c>
      <c r="E102" s="155"/>
      <c r="F102" s="155"/>
      <c r="G102" s="155"/>
      <c r="H102" s="155"/>
      <c r="I102" s="155"/>
      <c r="J102" s="156">
        <f>J224</f>
        <v>0</v>
      </c>
      <c r="K102" s="153"/>
      <c r="L102" s="157"/>
    </row>
    <row r="103" spans="2:12" s="10" customFormat="1" ht="19.899999999999999" hidden="1" customHeight="1">
      <c r="B103" s="152"/>
      <c r="C103" s="153"/>
      <c r="D103" s="154" t="s">
        <v>745</v>
      </c>
      <c r="E103" s="155"/>
      <c r="F103" s="155"/>
      <c r="G103" s="155"/>
      <c r="H103" s="155"/>
      <c r="I103" s="155"/>
      <c r="J103" s="156">
        <f>J245</f>
        <v>0</v>
      </c>
      <c r="K103" s="153"/>
      <c r="L103" s="157"/>
    </row>
    <row r="104" spans="2:12" s="9" customFormat="1" ht="24.95" hidden="1" customHeight="1">
      <c r="B104" s="146"/>
      <c r="C104" s="147"/>
      <c r="D104" s="148" t="s">
        <v>139</v>
      </c>
      <c r="E104" s="149"/>
      <c r="F104" s="149"/>
      <c r="G104" s="149"/>
      <c r="H104" s="149"/>
      <c r="I104" s="149"/>
      <c r="J104" s="150">
        <f>J247</f>
        <v>0</v>
      </c>
      <c r="K104" s="147"/>
      <c r="L104" s="151"/>
    </row>
    <row r="105" spans="2:12" s="10" customFormat="1" ht="19.899999999999999" hidden="1" customHeight="1">
      <c r="B105" s="152"/>
      <c r="C105" s="153"/>
      <c r="D105" s="154" t="s">
        <v>746</v>
      </c>
      <c r="E105" s="155"/>
      <c r="F105" s="155"/>
      <c r="G105" s="155"/>
      <c r="H105" s="155"/>
      <c r="I105" s="155"/>
      <c r="J105" s="156">
        <f>J248</f>
        <v>0</v>
      </c>
      <c r="K105" s="153"/>
      <c r="L105" s="157"/>
    </row>
    <row r="106" spans="2:12" s="10" customFormat="1" ht="19.899999999999999" hidden="1" customHeight="1">
      <c r="B106" s="152"/>
      <c r="C106" s="153"/>
      <c r="D106" s="154" t="s">
        <v>684</v>
      </c>
      <c r="E106" s="155"/>
      <c r="F106" s="155"/>
      <c r="G106" s="155"/>
      <c r="H106" s="155"/>
      <c r="I106" s="155"/>
      <c r="J106" s="156">
        <f>J260</f>
        <v>0</v>
      </c>
      <c r="K106" s="153"/>
      <c r="L106" s="157"/>
    </row>
    <row r="107" spans="2:12" s="10" customFormat="1" ht="19.899999999999999" hidden="1" customHeight="1">
      <c r="B107" s="152"/>
      <c r="C107" s="153"/>
      <c r="D107" s="154" t="s">
        <v>141</v>
      </c>
      <c r="E107" s="155"/>
      <c r="F107" s="155"/>
      <c r="G107" s="155"/>
      <c r="H107" s="155"/>
      <c r="I107" s="155"/>
      <c r="J107" s="156">
        <f>J266</f>
        <v>0</v>
      </c>
      <c r="K107" s="153"/>
      <c r="L107" s="157"/>
    </row>
    <row r="108" spans="2:12" s="10" customFormat="1" ht="19.899999999999999" hidden="1" customHeight="1">
      <c r="B108" s="152"/>
      <c r="C108" s="153"/>
      <c r="D108" s="154" t="s">
        <v>685</v>
      </c>
      <c r="E108" s="155"/>
      <c r="F108" s="155"/>
      <c r="G108" s="155"/>
      <c r="H108" s="155"/>
      <c r="I108" s="155"/>
      <c r="J108" s="156">
        <f>J275</f>
        <v>0</v>
      </c>
      <c r="K108" s="153"/>
      <c r="L108" s="157"/>
    </row>
    <row r="109" spans="2:12" s="10" customFormat="1" ht="19.899999999999999" hidden="1" customHeight="1">
      <c r="B109" s="152"/>
      <c r="C109" s="153"/>
      <c r="D109" s="154" t="s">
        <v>388</v>
      </c>
      <c r="E109" s="155"/>
      <c r="F109" s="155"/>
      <c r="G109" s="155"/>
      <c r="H109" s="155"/>
      <c r="I109" s="155"/>
      <c r="J109" s="156">
        <f>J296</f>
        <v>0</v>
      </c>
      <c r="K109" s="153"/>
      <c r="L109" s="157"/>
    </row>
    <row r="110" spans="2:12" s="10" customFormat="1" ht="19.899999999999999" hidden="1" customHeight="1">
      <c r="B110" s="152"/>
      <c r="C110" s="153"/>
      <c r="D110" s="154" t="s">
        <v>143</v>
      </c>
      <c r="E110" s="155"/>
      <c r="F110" s="155"/>
      <c r="G110" s="155"/>
      <c r="H110" s="155"/>
      <c r="I110" s="155"/>
      <c r="J110" s="156">
        <f>J326</f>
        <v>0</v>
      </c>
      <c r="K110" s="153"/>
      <c r="L110" s="157"/>
    </row>
    <row r="111" spans="2:12" s="10" customFormat="1" ht="19.899999999999999" hidden="1" customHeight="1">
      <c r="B111" s="152"/>
      <c r="C111" s="153"/>
      <c r="D111" s="154" t="s">
        <v>389</v>
      </c>
      <c r="E111" s="155"/>
      <c r="F111" s="155"/>
      <c r="G111" s="155"/>
      <c r="H111" s="155"/>
      <c r="I111" s="155"/>
      <c r="J111" s="156">
        <f>J351</f>
        <v>0</v>
      </c>
      <c r="K111" s="153"/>
      <c r="L111" s="157"/>
    </row>
    <row r="112" spans="2:12" s="10" customFormat="1" ht="19.899999999999999" hidden="1" customHeight="1">
      <c r="B112" s="152"/>
      <c r="C112" s="153"/>
      <c r="D112" s="154" t="s">
        <v>390</v>
      </c>
      <c r="E112" s="155"/>
      <c r="F112" s="155"/>
      <c r="G112" s="155"/>
      <c r="H112" s="155"/>
      <c r="I112" s="155"/>
      <c r="J112" s="156">
        <f>J360</f>
        <v>0</v>
      </c>
      <c r="K112" s="153"/>
      <c r="L112" s="157"/>
    </row>
    <row r="113" spans="1:65" s="10" customFormat="1" ht="19.899999999999999" hidden="1" customHeight="1">
      <c r="B113" s="152"/>
      <c r="C113" s="153"/>
      <c r="D113" s="154" t="s">
        <v>990</v>
      </c>
      <c r="E113" s="155"/>
      <c r="F113" s="155"/>
      <c r="G113" s="155"/>
      <c r="H113" s="155"/>
      <c r="I113" s="155"/>
      <c r="J113" s="156">
        <f>J363</f>
        <v>0</v>
      </c>
      <c r="K113" s="153"/>
      <c r="L113" s="157"/>
    </row>
    <row r="114" spans="1:65" s="10" customFormat="1" ht="19.899999999999999" hidden="1" customHeight="1">
      <c r="B114" s="152"/>
      <c r="C114" s="153"/>
      <c r="D114" s="154" t="s">
        <v>391</v>
      </c>
      <c r="E114" s="155"/>
      <c r="F114" s="155"/>
      <c r="G114" s="155"/>
      <c r="H114" s="155"/>
      <c r="I114" s="155"/>
      <c r="J114" s="156">
        <f>J370</f>
        <v>0</v>
      </c>
      <c r="K114" s="153"/>
      <c r="L114" s="157"/>
    </row>
    <row r="115" spans="1:65" s="10" customFormat="1" ht="19.899999999999999" hidden="1" customHeight="1">
      <c r="B115" s="152"/>
      <c r="C115" s="153"/>
      <c r="D115" s="154" t="s">
        <v>144</v>
      </c>
      <c r="E115" s="155"/>
      <c r="F115" s="155"/>
      <c r="G115" s="155"/>
      <c r="H115" s="155"/>
      <c r="I115" s="155"/>
      <c r="J115" s="156">
        <f>J395</f>
        <v>0</v>
      </c>
      <c r="K115" s="153"/>
      <c r="L115" s="157"/>
    </row>
    <row r="116" spans="1:65" s="10" customFormat="1" ht="19.899999999999999" hidden="1" customHeight="1">
      <c r="B116" s="152"/>
      <c r="C116" s="153"/>
      <c r="D116" s="154" t="s">
        <v>991</v>
      </c>
      <c r="E116" s="155"/>
      <c r="F116" s="155"/>
      <c r="G116" s="155"/>
      <c r="H116" s="155"/>
      <c r="I116" s="155"/>
      <c r="J116" s="156">
        <f>J408</f>
        <v>0</v>
      </c>
      <c r="K116" s="153"/>
      <c r="L116" s="157"/>
    </row>
    <row r="117" spans="1:65" s="10" customFormat="1" ht="19.899999999999999" hidden="1" customHeight="1">
      <c r="B117" s="152"/>
      <c r="C117" s="153"/>
      <c r="D117" s="154" t="s">
        <v>992</v>
      </c>
      <c r="E117" s="155"/>
      <c r="F117" s="155"/>
      <c r="G117" s="155"/>
      <c r="H117" s="155"/>
      <c r="I117" s="155"/>
      <c r="J117" s="156">
        <f>J412</f>
        <v>0</v>
      </c>
      <c r="K117" s="153"/>
      <c r="L117" s="157"/>
    </row>
    <row r="118" spans="1:65" s="2" customFormat="1" ht="21.75" hidden="1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6.95" hidden="1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29.25" hidden="1" customHeight="1">
      <c r="A120" s="31"/>
      <c r="B120" s="32"/>
      <c r="C120" s="145" t="s">
        <v>145</v>
      </c>
      <c r="D120" s="33"/>
      <c r="E120" s="33"/>
      <c r="F120" s="33"/>
      <c r="G120" s="33"/>
      <c r="H120" s="33"/>
      <c r="I120" s="33"/>
      <c r="J120" s="158">
        <f>ROUND(J121 + J122 + J123 + J124 + J125 + J126,2)</f>
        <v>0</v>
      </c>
      <c r="K120" s="33"/>
      <c r="L120" s="48"/>
      <c r="N120" s="159" t="s">
        <v>40</v>
      </c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8" hidden="1" customHeight="1">
      <c r="A121" s="31"/>
      <c r="B121" s="32"/>
      <c r="C121" s="33"/>
      <c r="D121" s="270" t="s">
        <v>146</v>
      </c>
      <c r="E121" s="271"/>
      <c r="F121" s="271"/>
      <c r="G121" s="33"/>
      <c r="H121" s="33"/>
      <c r="I121" s="33"/>
      <c r="J121" s="161">
        <v>0</v>
      </c>
      <c r="K121" s="33"/>
      <c r="L121" s="162"/>
      <c r="M121" s="163"/>
      <c r="N121" s="164" t="s">
        <v>41</v>
      </c>
      <c r="O121" s="163"/>
      <c r="P121" s="163"/>
      <c r="Q121" s="163"/>
      <c r="R121" s="163"/>
      <c r="S121" s="165"/>
      <c r="T121" s="165"/>
      <c r="U121" s="165"/>
      <c r="V121" s="165"/>
      <c r="W121" s="165"/>
      <c r="X121" s="165"/>
      <c r="Y121" s="165"/>
      <c r="Z121" s="165"/>
      <c r="AA121" s="165"/>
      <c r="AB121" s="165"/>
      <c r="AC121" s="165"/>
      <c r="AD121" s="165"/>
      <c r="AE121" s="165"/>
      <c r="AF121" s="163"/>
      <c r="AG121" s="163"/>
      <c r="AH121" s="163"/>
      <c r="AI121" s="163"/>
      <c r="AJ121" s="163"/>
      <c r="AK121" s="163"/>
      <c r="AL121" s="163"/>
      <c r="AM121" s="163"/>
      <c r="AN121" s="163"/>
      <c r="AO121" s="163"/>
      <c r="AP121" s="163"/>
      <c r="AQ121" s="163"/>
      <c r="AR121" s="163"/>
      <c r="AS121" s="163"/>
      <c r="AT121" s="163"/>
      <c r="AU121" s="163"/>
      <c r="AV121" s="163"/>
      <c r="AW121" s="163"/>
      <c r="AX121" s="163"/>
      <c r="AY121" s="166" t="s">
        <v>124</v>
      </c>
      <c r="AZ121" s="163"/>
      <c r="BA121" s="163"/>
      <c r="BB121" s="163"/>
      <c r="BC121" s="163"/>
      <c r="BD121" s="163"/>
      <c r="BE121" s="167">
        <f t="shared" ref="BE121:BE126" si="0">IF(N121="základní",J121,0)</f>
        <v>0</v>
      </c>
      <c r="BF121" s="167">
        <f t="shared" ref="BF121:BF126" si="1">IF(N121="snížená",J121,0)</f>
        <v>0</v>
      </c>
      <c r="BG121" s="167">
        <f t="shared" ref="BG121:BG126" si="2">IF(N121="zákl. přenesená",J121,0)</f>
        <v>0</v>
      </c>
      <c r="BH121" s="167">
        <f t="shared" ref="BH121:BH126" si="3">IF(N121="sníž. přenesená",J121,0)</f>
        <v>0</v>
      </c>
      <c r="BI121" s="167">
        <f t="shared" ref="BI121:BI126" si="4">IF(N121="nulová",J121,0)</f>
        <v>0</v>
      </c>
      <c r="BJ121" s="166" t="s">
        <v>84</v>
      </c>
      <c r="BK121" s="163"/>
      <c r="BL121" s="163"/>
      <c r="BM121" s="163"/>
    </row>
    <row r="122" spans="1:65" s="2" customFormat="1" ht="18" hidden="1" customHeight="1">
      <c r="A122" s="31"/>
      <c r="B122" s="32"/>
      <c r="C122" s="33"/>
      <c r="D122" s="270" t="s">
        <v>147</v>
      </c>
      <c r="E122" s="271"/>
      <c r="F122" s="271"/>
      <c r="G122" s="33"/>
      <c r="H122" s="33"/>
      <c r="I122" s="33"/>
      <c r="J122" s="161">
        <v>0</v>
      </c>
      <c r="K122" s="33"/>
      <c r="L122" s="162"/>
      <c r="M122" s="163"/>
      <c r="N122" s="164" t="s">
        <v>41</v>
      </c>
      <c r="O122" s="163"/>
      <c r="P122" s="163"/>
      <c r="Q122" s="163"/>
      <c r="R122" s="163"/>
      <c r="S122" s="165"/>
      <c r="T122" s="165"/>
      <c r="U122" s="165"/>
      <c r="V122" s="165"/>
      <c r="W122" s="165"/>
      <c r="X122" s="165"/>
      <c r="Y122" s="165"/>
      <c r="Z122" s="165"/>
      <c r="AA122" s="165"/>
      <c r="AB122" s="165"/>
      <c r="AC122" s="165"/>
      <c r="AD122" s="165"/>
      <c r="AE122" s="165"/>
      <c r="AF122" s="163"/>
      <c r="AG122" s="163"/>
      <c r="AH122" s="163"/>
      <c r="AI122" s="163"/>
      <c r="AJ122" s="163"/>
      <c r="AK122" s="163"/>
      <c r="AL122" s="163"/>
      <c r="AM122" s="163"/>
      <c r="AN122" s="163"/>
      <c r="AO122" s="163"/>
      <c r="AP122" s="163"/>
      <c r="AQ122" s="163"/>
      <c r="AR122" s="163"/>
      <c r="AS122" s="163"/>
      <c r="AT122" s="163"/>
      <c r="AU122" s="163"/>
      <c r="AV122" s="163"/>
      <c r="AW122" s="163"/>
      <c r="AX122" s="163"/>
      <c r="AY122" s="166" t="s">
        <v>124</v>
      </c>
      <c r="AZ122" s="163"/>
      <c r="BA122" s="163"/>
      <c r="BB122" s="163"/>
      <c r="BC122" s="163"/>
      <c r="BD122" s="163"/>
      <c r="BE122" s="167">
        <f t="shared" si="0"/>
        <v>0</v>
      </c>
      <c r="BF122" s="167">
        <f t="shared" si="1"/>
        <v>0</v>
      </c>
      <c r="BG122" s="167">
        <f t="shared" si="2"/>
        <v>0</v>
      </c>
      <c r="BH122" s="167">
        <f t="shared" si="3"/>
        <v>0</v>
      </c>
      <c r="BI122" s="167">
        <f t="shared" si="4"/>
        <v>0</v>
      </c>
      <c r="BJ122" s="166" t="s">
        <v>84</v>
      </c>
      <c r="BK122" s="163"/>
      <c r="BL122" s="163"/>
      <c r="BM122" s="163"/>
    </row>
    <row r="123" spans="1:65" s="2" customFormat="1" ht="18" hidden="1" customHeight="1">
      <c r="A123" s="31"/>
      <c r="B123" s="32"/>
      <c r="C123" s="33"/>
      <c r="D123" s="270" t="s">
        <v>148</v>
      </c>
      <c r="E123" s="271"/>
      <c r="F123" s="271"/>
      <c r="G123" s="33"/>
      <c r="H123" s="33"/>
      <c r="I123" s="33"/>
      <c r="J123" s="161">
        <v>0</v>
      </c>
      <c r="K123" s="33"/>
      <c r="L123" s="162"/>
      <c r="M123" s="163"/>
      <c r="N123" s="164" t="s">
        <v>41</v>
      </c>
      <c r="O123" s="163"/>
      <c r="P123" s="163"/>
      <c r="Q123" s="163"/>
      <c r="R123" s="163"/>
      <c r="S123" s="165"/>
      <c r="T123" s="165"/>
      <c r="U123" s="165"/>
      <c r="V123" s="165"/>
      <c r="W123" s="165"/>
      <c r="X123" s="165"/>
      <c r="Y123" s="165"/>
      <c r="Z123" s="165"/>
      <c r="AA123" s="165"/>
      <c r="AB123" s="165"/>
      <c r="AC123" s="165"/>
      <c r="AD123" s="165"/>
      <c r="AE123" s="165"/>
      <c r="AF123" s="163"/>
      <c r="AG123" s="163"/>
      <c r="AH123" s="163"/>
      <c r="AI123" s="163"/>
      <c r="AJ123" s="163"/>
      <c r="AK123" s="163"/>
      <c r="AL123" s="163"/>
      <c r="AM123" s="163"/>
      <c r="AN123" s="163"/>
      <c r="AO123" s="163"/>
      <c r="AP123" s="163"/>
      <c r="AQ123" s="163"/>
      <c r="AR123" s="163"/>
      <c r="AS123" s="163"/>
      <c r="AT123" s="163"/>
      <c r="AU123" s="163"/>
      <c r="AV123" s="163"/>
      <c r="AW123" s="163"/>
      <c r="AX123" s="163"/>
      <c r="AY123" s="166" t="s">
        <v>124</v>
      </c>
      <c r="AZ123" s="163"/>
      <c r="BA123" s="163"/>
      <c r="BB123" s="163"/>
      <c r="BC123" s="163"/>
      <c r="BD123" s="163"/>
      <c r="BE123" s="167">
        <f t="shared" si="0"/>
        <v>0</v>
      </c>
      <c r="BF123" s="167">
        <f t="shared" si="1"/>
        <v>0</v>
      </c>
      <c r="BG123" s="167">
        <f t="shared" si="2"/>
        <v>0</v>
      </c>
      <c r="BH123" s="167">
        <f t="shared" si="3"/>
        <v>0</v>
      </c>
      <c r="BI123" s="167">
        <f t="shared" si="4"/>
        <v>0</v>
      </c>
      <c r="BJ123" s="166" t="s">
        <v>84</v>
      </c>
      <c r="BK123" s="163"/>
      <c r="BL123" s="163"/>
      <c r="BM123" s="163"/>
    </row>
    <row r="124" spans="1:65" s="2" customFormat="1" ht="18" hidden="1" customHeight="1">
      <c r="A124" s="31"/>
      <c r="B124" s="32"/>
      <c r="C124" s="33"/>
      <c r="D124" s="270" t="s">
        <v>149</v>
      </c>
      <c r="E124" s="271"/>
      <c r="F124" s="271"/>
      <c r="G124" s="33"/>
      <c r="H124" s="33"/>
      <c r="I124" s="33"/>
      <c r="J124" s="161">
        <v>0</v>
      </c>
      <c r="K124" s="33"/>
      <c r="L124" s="162"/>
      <c r="M124" s="163"/>
      <c r="N124" s="164" t="s">
        <v>41</v>
      </c>
      <c r="O124" s="163"/>
      <c r="P124" s="163"/>
      <c r="Q124" s="163"/>
      <c r="R124" s="163"/>
      <c r="S124" s="165"/>
      <c r="T124" s="165"/>
      <c r="U124" s="165"/>
      <c r="V124" s="165"/>
      <c r="W124" s="165"/>
      <c r="X124" s="165"/>
      <c r="Y124" s="165"/>
      <c r="Z124" s="165"/>
      <c r="AA124" s="165"/>
      <c r="AB124" s="165"/>
      <c r="AC124" s="165"/>
      <c r="AD124" s="165"/>
      <c r="AE124" s="165"/>
      <c r="AF124" s="163"/>
      <c r="AG124" s="163"/>
      <c r="AH124" s="163"/>
      <c r="AI124" s="163"/>
      <c r="AJ124" s="163"/>
      <c r="AK124" s="163"/>
      <c r="AL124" s="163"/>
      <c r="AM124" s="163"/>
      <c r="AN124" s="163"/>
      <c r="AO124" s="163"/>
      <c r="AP124" s="163"/>
      <c r="AQ124" s="163"/>
      <c r="AR124" s="163"/>
      <c r="AS124" s="163"/>
      <c r="AT124" s="163"/>
      <c r="AU124" s="163"/>
      <c r="AV124" s="163"/>
      <c r="AW124" s="163"/>
      <c r="AX124" s="163"/>
      <c r="AY124" s="166" t="s">
        <v>124</v>
      </c>
      <c r="AZ124" s="163"/>
      <c r="BA124" s="163"/>
      <c r="BB124" s="163"/>
      <c r="BC124" s="163"/>
      <c r="BD124" s="163"/>
      <c r="BE124" s="167">
        <f t="shared" si="0"/>
        <v>0</v>
      </c>
      <c r="BF124" s="167">
        <f t="shared" si="1"/>
        <v>0</v>
      </c>
      <c r="BG124" s="167">
        <f t="shared" si="2"/>
        <v>0</v>
      </c>
      <c r="BH124" s="167">
        <f t="shared" si="3"/>
        <v>0</v>
      </c>
      <c r="BI124" s="167">
        <f t="shared" si="4"/>
        <v>0</v>
      </c>
      <c r="BJ124" s="166" t="s">
        <v>84</v>
      </c>
      <c r="BK124" s="163"/>
      <c r="BL124" s="163"/>
      <c r="BM124" s="163"/>
    </row>
    <row r="125" spans="1:65" s="2" customFormat="1" ht="18" hidden="1" customHeight="1">
      <c r="A125" s="31"/>
      <c r="B125" s="32"/>
      <c r="C125" s="33"/>
      <c r="D125" s="270" t="s">
        <v>150</v>
      </c>
      <c r="E125" s="271"/>
      <c r="F125" s="271"/>
      <c r="G125" s="33"/>
      <c r="H125" s="33"/>
      <c r="I125" s="33"/>
      <c r="J125" s="161">
        <v>0</v>
      </c>
      <c r="K125" s="33"/>
      <c r="L125" s="162"/>
      <c r="M125" s="163"/>
      <c r="N125" s="164" t="s">
        <v>41</v>
      </c>
      <c r="O125" s="163"/>
      <c r="P125" s="163"/>
      <c r="Q125" s="163"/>
      <c r="R125" s="163"/>
      <c r="S125" s="165"/>
      <c r="T125" s="165"/>
      <c r="U125" s="165"/>
      <c r="V125" s="165"/>
      <c r="W125" s="165"/>
      <c r="X125" s="165"/>
      <c r="Y125" s="165"/>
      <c r="Z125" s="165"/>
      <c r="AA125" s="165"/>
      <c r="AB125" s="165"/>
      <c r="AC125" s="165"/>
      <c r="AD125" s="165"/>
      <c r="AE125" s="165"/>
      <c r="AF125" s="163"/>
      <c r="AG125" s="163"/>
      <c r="AH125" s="163"/>
      <c r="AI125" s="163"/>
      <c r="AJ125" s="163"/>
      <c r="AK125" s="163"/>
      <c r="AL125" s="163"/>
      <c r="AM125" s="163"/>
      <c r="AN125" s="163"/>
      <c r="AO125" s="163"/>
      <c r="AP125" s="163"/>
      <c r="AQ125" s="163"/>
      <c r="AR125" s="163"/>
      <c r="AS125" s="163"/>
      <c r="AT125" s="163"/>
      <c r="AU125" s="163"/>
      <c r="AV125" s="163"/>
      <c r="AW125" s="163"/>
      <c r="AX125" s="163"/>
      <c r="AY125" s="166" t="s">
        <v>124</v>
      </c>
      <c r="AZ125" s="163"/>
      <c r="BA125" s="163"/>
      <c r="BB125" s="163"/>
      <c r="BC125" s="163"/>
      <c r="BD125" s="163"/>
      <c r="BE125" s="167">
        <f t="shared" si="0"/>
        <v>0</v>
      </c>
      <c r="BF125" s="167">
        <f t="shared" si="1"/>
        <v>0</v>
      </c>
      <c r="BG125" s="167">
        <f t="shared" si="2"/>
        <v>0</v>
      </c>
      <c r="BH125" s="167">
        <f t="shared" si="3"/>
        <v>0</v>
      </c>
      <c r="BI125" s="167">
        <f t="shared" si="4"/>
        <v>0</v>
      </c>
      <c r="BJ125" s="166" t="s">
        <v>84</v>
      </c>
      <c r="BK125" s="163"/>
      <c r="BL125" s="163"/>
      <c r="BM125" s="163"/>
    </row>
    <row r="126" spans="1:65" s="2" customFormat="1" ht="18" hidden="1" customHeight="1">
      <c r="A126" s="31"/>
      <c r="B126" s="32"/>
      <c r="C126" s="33"/>
      <c r="D126" s="160" t="s">
        <v>151</v>
      </c>
      <c r="E126" s="33"/>
      <c r="F126" s="33"/>
      <c r="G126" s="33"/>
      <c r="H126" s="33"/>
      <c r="I126" s="33"/>
      <c r="J126" s="161">
        <f>ROUND(J30*T126,2)</f>
        <v>0</v>
      </c>
      <c r="K126" s="33"/>
      <c r="L126" s="162"/>
      <c r="M126" s="163"/>
      <c r="N126" s="164" t="s">
        <v>41</v>
      </c>
      <c r="O126" s="163"/>
      <c r="P126" s="163"/>
      <c r="Q126" s="163"/>
      <c r="R126" s="163"/>
      <c r="S126" s="165"/>
      <c r="T126" s="165"/>
      <c r="U126" s="165"/>
      <c r="V126" s="165"/>
      <c r="W126" s="165"/>
      <c r="X126" s="165"/>
      <c r="Y126" s="165"/>
      <c r="Z126" s="165"/>
      <c r="AA126" s="165"/>
      <c r="AB126" s="165"/>
      <c r="AC126" s="165"/>
      <c r="AD126" s="165"/>
      <c r="AE126" s="165"/>
      <c r="AF126" s="163"/>
      <c r="AG126" s="163"/>
      <c r="AH126" s="163"/>
      <c r="AI126" s="163"/>
      <c r="AJ126" s="163"/>
      <c r="AK126" s="163"/>
      <c r="AL126" s="163"/>
      <c r="AM126" s="163"/>
      <c r="AN126" s="163"/>
      <c r="AO126" s="163"/>
      <c r="AP126" s="163"/>
      <c r="AQ126" s="163"/>
      <c r="AR126" s="163"/>
      <c r="AS126" s="163"/>
      <c r="AT126" s="163"/>
      <c r="AU126" s="163"/>
      <c r="AV126" s="163"/>
      <c r="AW126" s="163"/>
      <c r="AX126" s="163"/>
      <c r="AY126" s="166" t="s">
        <v>152</v>
      </c>
      <c r="AZ126" s="163"/>
      <c r="BA126" s="163"/>
      <c r="BB126" s="163"/>
      <c r="BC126" s="163"/>
      <c r="BD126" s="163"/>
      <c r="BE126" s="167">
        <f t="shared" si="0"/>
        <v>0</v>
      </c>
      <c r="BF126" s="167">
        <f t="shared" si="1"/>
        <v>0</v>
      </c>
      <c r="BG126" s="167">
        <f t="shared" si="2"/>
        <v>0</v>
      </c>
      <c r="BH126" s="167">
        <f t="shared" si="3"/>
        <v>0</v>
      </c>
      <c r="BI126" s="167">
        <f t="shared" si="4"/>
        <v>0</v>
      </c>
      <c r="BJ126" s="166" t="s">
        <v>84</v>
      </c>
      <c r="BK126" s="163"/>
      <c r="BL126" s="163"/>
      <c r="BM126" s="163"/>
    </row>
    <row r="127" spans="1:65" s="2" customFormat="1" hidden="1">
      <c r="A127" s="31"/>
      <c r="B127" s="32"/>
      <c r="C127" s="33"/>
      <c r="D127" s="33"/>
      <c r="E127" s="33"/>
      <c r="F127" s="33"/>
      <c r="G127" s="33"/>
      <c r="H127" s="33"/>
      <c r="I127" s="33"/>
      <c r="J127" s="33"/>
      <c r="K127" s="33"/>
      <c r="L127" s="48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65" s="2" customFormat="1" ht="29.25" hidden="1" customHeight="1">
      <c r="A128" s="31"/>
      <c r="B128" s="32"/>
      <c r="C128" s="168" t="s">
        <v>153</v>
      </c>
      <c r="D128" s="143"/>
      <c r="E128" s="143"/>
      <c r="F128" s="143"/>
      <c r="G128" s="143"/>
      <c r="H128" s="143"/>
      <c r="I128" s="143"/>
      <c r="J128" s="169">
        <f>ROUND(J96+J120,2)</f>
        <v>0</v>
      </c>
      <c r="K128" s="143"/>
      <c r="L128" s="48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31" s="2" customFormat="1" ht="6.95" hidden="1" customHeight="1">
      <c r="A129" s="31"/>
      <c r="B129" s="51"/>
      <c r="C129" s="52"/>
      <c r="D129" s="52"/>
      <c r="E129" s="52"/>
      <c r="F129" s="52"/>
      <c r="G129" s="52"/>
      <c r="H129" s="52"/>
      <c r="I129" s="52"/>
      <c r="J129" s="52"/>
      <c r="K129" s="52"/>
      <c r="L129" s="48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31" hidden="1"/>
    <row r="131" spans="1:31" hidden="1"/>
    <row r="132" spans="1:31" hidden="1"/>
    <row r="133" spans="1:31" s="2" customFormat="1" ht="6.95" customHeight="1">
      <c r="A133" s="31"/>
      <c r="B133" s="53"/>
      <c r="C133" s="54"/>
      <c r="D133" s="54"/>
      <c r="E133" s="54"/>
      <c r="F133" s="54"/>
      <c r="G133" s="54"/>
      <c r="H133" s="54"/>
      <c r="I133" s="54"/>
      <c r="J133" s="54"/>
      <c r="K133" s="54"/>
      <c r="L133" s="48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  <row r="134" spans="1:31" s="2" customFormat="1" ht="24.95" customHeight="1">
      <c r="A134" s="31"/>
      <c r="B134" s="32"/>
      <c r="C134" s="20" t="s">
        <v>154</v>
      </c>
      <c r="D134" s="33"/>
      <c r="E134" s="33"/>
      <c r="F134" s="33"/>
      <c r="G134" s="33"/>
      <c r="H134" s="33"/>
      <c r="I134" s="33"/>
      <c r="J134" s="33"/>
      <c r="K134" s="33"/>
      <c r="L134" s="48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  <row r="135" spans="1:31" s="2" customFormat="1" ht="6.95" customHeight="1">
      <c r="A135" s="31"/>
      <c r="B135" s="32"/>
      <c r="C135" s="33"/>
      <c r="D135" s="33"/>
      <c r="E135" s="33"/>
      <c r="F135" s="33"/>
      <c r="G135" s="33"/>
      <c r="H135" s="33"/>
      <c r="I135" s="33"/>
      <c r="J135" s="33"/>
      <c r="K135" s="33"/>
      <c r="L135" s="48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  <row r="136" spans="1:31" s="2" customFormat="1" ht="12" customHeight="1">
      <c r="A136" s="31"/>
      <c r="B136" s="32"/>
      <c r="C136" s="26" t="s">
        <v>16</v>
      </c>
      <c r="D136" s="33"/>
      <c r="E136" s="33"/>
      <c r="F136" s="33"/>
      <c r="G136" s="33"/>
      <c r="H136" s="33"/>
      <c r="I136" s="33"/>
      <c r="J136" s="33"/>
      <c r="K136" s="33"/>
      <c r="L136" s="48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</row>
    <row r="137" spans="1:31" s="2" customFormat="1" ht="16.5" customHeight="1">
      <c r="A137" s="31"/>
      <c r="B137" s="32"/>
      <c r="C137" s="33"/>
      <c r="D137" s="33"/>
      <c r="E137" s="272" t="str">
        <f>E7</f>
        <v>Rekonstrukce kina Vesmír</v>
      </c>
      <c r="F137" s="273"/>
      <c r="G137" s="273"/>
      <c r="H137" s="273"/>
      <c r="I137" s="33"/>
      <c r="J137" s="33"/>
      <c r="K137" s="33"/>
      <c r="L137" s="48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</row>
    <row r="138" spans="1:31" s="2" customFormat="1" ht="12" customHeight="1">
      <c r="A138" s="31"/>
      <c r="B138" s="32"/>
      <c r="C138" s="26" t="s">
        <v>127</v>
      </c>
      <c r="D138" s="33"/>
      <c r="E138" s="33"/>
      <c r="F138" s="33"/>
      <c r="G138" s="33"/>
      <c r="H138" s="33"/>
      <c r="I138" s="33"/>
      <c r="J138" s="33"/>
      <c r="K138" s="33"/>
      <c r="L138" s="48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</row>
    <row r="139" spans="1:31" s="2" customFormat="1" ht="16.5" customHeight="1">
      <c r="A139" s="31"/>
      <c r="B139" s="32"/>
      <c r="C139" s="33"/>
      <c r="D139" s="33"/>
      <c r="E139" s="265" t="str">
        <f>E9</f>
        <v>643-05 - stavební práce 1.np</v>
      </c>
      <c r="F139" s="274"/>
      <c r="G139" s="274"/>
      <c r="H139" s="274"/>
      <c r="I139" s="33"/>
      <c r="J139" s="33"/>
      <c r="K139" s="33"/>
      <c r="L139" s="48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</row>
    <row r="140" spans="1:31" s="2" customFormat="1" ht="6.95" customHeight="1">
      <c r="A140" s="31"/>
      <c r="B140" s="32"/>
      <c r="C140" s="33"/>
      <c r="D140" s="33"/>
      <c r="E140" s="33"/>
      <c r="F140" s="33"/>
      <c r="G140" s="33"/>
      <c r="H140" s="33"/>
      <c r="I140" s="33"/>
      <c r="J140" s="33"/>
      <c r="K140" s="33"/>
      <c r="L140" s="48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</row>
    <row r="141" spans="1:31" s="2" customFormat="1" ht="12" customHeight="1">
      <c r="A141" s="31"/>
      <c r="B141" s="32"/>
      <c r="C141" s="26" t="s">
        <v>20</v>
      </c>
      <c r="D141" s="33"/>
      <c r="E141" s="33"/>
      <c r="F141" s="24" t="str">
        <f>F12</f>
        <v xml:space="preserve"> </v>
      </c>
      <c r="G141" s="33"/>
      <c r="H141" s="33"/>
      <c r="I141" s="26" t="s">
        <v>22</v>
      </c>
      <c r="J141" s="63" t="str">
        <f>IF(J12="","",J12)</f>
        <v>23. 7. 2020</v>
      </c>
      <c r="K141" s="33"/>
      <c r="L141" s="48"/>
      <c r="S141" s="31"/>
      <c r="T141" s="31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</row>
    <row r="142" spans="1:31" s="2" customFormat="1" ht="6.95" customHeight="1">
      <c r="A142" s="31"/>
      <c r="B142" s="32"/>
      <c r="C142" s="33"/>
      <c r="D142" s="33"/>
      <c r="E142" s="33"/>
      <c r="F142" s="33"/>
      <c r="G142" s="33"/>
      <c r="H142" s="33"/>
      <c r="I142" s="33"/>
      <c r="J142" s="33"/>
      <c r="K142" s="33"/>
      <c r="L142" s="48"/>
      <c r="S142" s="31"/>
      <c r="T142" s="31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</row>
    <row r="143" spans="1:31" s="2" customFormat="1" ht="25.7" customHeight="1">
      <c r="A143" s="31"/>
      <c r="B143" s="32"/>
      <c r="C143" s="26" t="s">
        <v>24</v>
      </c>
      <c r="D143" s="33"/>
      <c r="E143" s="33"/>
      <c r="F143" s="24" t="str">
        <f>E15</f>
        <v>Město Trutnov</v>
      </c>
      <c r="G143" s="33"/>
      <c r="H143" s="33"/>
      <c r="I143" s="26" t="s">
        <v>30</v>
      </c>
      <c r="J143" s="29" t="str">
        <f>E21</f>
        <v>ROSA ARCHITEKT s.r.o.</v>
      </c>
      <c r="K143" s="33"/>
      <c r="L143" s="48"/>
      <c r="S143" s="31"/>
      <c r="T143" s="31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</row>
    <row r="144" spans="1:31" s="2" customFormat="1" ht="15.2" customHeight="1">
      <c r="A144" s="31"/>
      <c r="B144" s="32"/>
      <c r="C144" s="26" t="s">
        <v>28</v>
      </c>
      <c r="D144" s="33"/>
      <c r="E144" s="33"/>
      <c r="F144" s="24" t="str">
        <f>IF(E18="","",E18)</f>
        <v>Vyplň údaj</v>
      </c>
      <c r="G144" s="33"/>
      <c r="H144" s="33"/>
      <c r="I144" s="26" t="s">
        <v>33</v>
      </c>
      <c r="J144" s="29" t="str">
        <f>E24</f>
        <v>Martina Škopová</v>
      </c>
      <c r="K144" s="33"/>
      <c r="L144" s="48"/>
      <c r="S144" s="31"/>
      <c r="T144" s="31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</row>
    <row r="145" spans="1:65" s="2" customFormat="1" ht="10.35" customHeight="1">
      <c r="A145" s="31"/>
      <c r="B145" s="32"/>
      <c r="C145" s="33"/>
      <c r="D145" s="33"/>
      <c r="E145" s="33"/>
      <c r="F145" s="33"/>
      <c r="G145" s="33"/>
      <c r="H145" s="33"/>
      <c r="I145" s="33"/>
      <c r="J145" s="33"/>
      <c r="K145" s="33"/>
      <c r="L145" s="48"/>
      <c r="S145" s="31"/>
      <c r="T145" s="31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</row>
    <row r="146" spans="1:65" s="11" customFormat="1" ht="29.25" customHeight="1">
      <c r="A146" s="170"/>
      <c r="B146" s="171"/>
      <c r="C146" s="172" t="s">
        <v>155</v>
      </c>
      <c r="D146" s="173" t="s">
        <v>61</v>
      </c>
      <c r="E146" s="173" t="s">
        <v>57</v>
      </c>
      <c r="F146" s="173" t="s">
        <v>58</v>
      </c>
      <c r="G146" s="173" t="s">
        <v>156</v>
      </c>
      <c r="H146" s="173" t="s">
        <v>157</v>
      </c>
      <c r="I146" s="173" t="s">
        <v>158</v>
      </c>
      <c r="J146" s="174" t="s">
        <v>133</v>
      </c>
      <c r="K146" s="175" t="s">
        <v>159</v>
      </c>
      <c r="L146" s="176"/>
      <c r="M146" s="72" t="s">
        <v>1</v>
      </c>
      <c r="N146" s="73" t="s">
        <v>40</v>
      </c>
      <c r="O146" s="73" t="s">
        <v>160</v>
      </c>
      <c r="P146" s="73" t="s">
        <v>161</v>
      </c>
      <c r="Q146" s="73" t="s">
        <v>162</v>
      </c>
      <c r="R146" s="73" t="s">
        <v>163</v>
      </c>
      <c r="S146" s="73" t="s">
        <v>164</v>
      </c>
      <c r="T146" s="74" t="s">
        <v>165</v>
      </c>
      <c r="U146" s="170"/>
      <c r="V146" s="170"/>
      <c r="W146" s="170"/>
      <c r="X146" s="170"/>
      <c r="Y146" s="170"/>
      <c r="Z146" s="170"/>
      <c r="AA146" s="170"/>
      <c r="AB146" s="170"/>
      <c r="AC146" s="170"/>
      <c r="AD146" s="170"/>
      <c r="AE146" s="170"/>
    </row>
    <row r="147" spans="1:65" s="2" customFormat="1" ht="22.9" customHeight="1">
      <c r="A147" s="31"/>
      <c r="B147" s="32"/>
      <c r="C147" s="79" t="s">
        <v>166</v>
      </c>
      <c r="D147" s="33"/>
      <c r="E147" s="33"/>
      <c r="F147" s="33"/>
      <c r="G147" s="33"/>
      <c r="H147" s="33"/>
      <c r="I147" s="33"/>
      <c r="J147" s="177">
        <f>BK147</f>
        <v>0</v>
      </c>
      <c r="K147" s="33"/>
      <c r="L147" s="36"/>
      <c r="M147" s="75"/>
      <c r="N147" s="178"/>
      <c r="O147" s="76"/>
      <c r="P147" s="179">
        <f>P148+P247</f>
        <v>0</v>
      </c>
      <c r="Q147" s="76"/>
      <c r="R147" s="179">
        <f>R148+R247</f>
        <v>618.06733921</v>
      </c>
      <c r="S147" s="76"/>
      <c r="T147" s="180">
        <f>T148+T247</f>
        <v>3.1948620999999999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4" t="s">
        <v>75</v>
      </c>
      <c r="AU147" s="14" t="s">
        <v>135</v>
      </c>
      <c r="BK147" s="181">
        <f>BK148+BK247</f>
        <v>0</v>
      </c>
    </row>
    <row r="148" spans="1:65" s="12" customFormat="1" ht="25.9" customHeight="1">
      <c r="B148" s="182"/>
      <c r="C148" s="183"/>
      <c r="D148" s="184" t="s">
        <v>75</v>
      </c>
      <c r="E148" s="185" t="s">
        <v>167</v>
      </c>
      <c r="F148" s="185" t="s">
        <v>168</v>
      </c>
      <c r="G148" s="183"/>
      <c r="H148" s="183"/>
      <c r="I148" s="186"/>
      <c r="J148" s="187">
        <f>BK148</f>
        <v>0</v>
      </c>
      <c r="K148" s="183"/>
      <c r="L148" s="188"/>
      <c r="M148" s="189"/>
      <c r="N148" s="190"/>
      <c r="O148" s="190"/>
      <c r="P148" s="191">
        <f>P149+P153+P171+P199+P224+P245</f>
        <v>0</v>
      </c>
      <c r="Q148" s="190"/>
      <c r="R148" s="191">
        <f>R149+R153+R171+R199+R224+R245</f>
        <v>548.99227712000004</v>
      </c>
      <c r="S148" s="190"/>
      <c r="T148" s="192">
        <f>T149+T153+T171+T199+T224+T245</f>
        <v>3.1178949999999999</v>
      </c>
      <c r="AR148" s="193" t="s">
        <v>84</v>
      </c>
      <c r="AT148" s="194" t="s">
        <v>75</v>
      </c>
      <c r="AU148" s="194" t="s">
        <v>76</v>
      </c>
      <c r="AY148" s="193" t="s">
        <v>169</v>
      </c>
      <c r="BK148" s="195">
        <f>BK149+BK153+BK171+BK199+BK224+BK245</f>
        <v>0</v>
      </c>
    </row>
    <row r="149" spans="1:65" s="12" customFormat="1" ht="22.9" customHeight="1">
      <c r="B149" s="182"/>
      <c r="C149" s="183"/>
      <c r="D149" s="184" t="s">
        <v>75</v>
      </c>
      <c r="E149" s="196" t="s">
        <v>86</v>
      </c>
      <c r="F149" s="196" t="s">
        <v>753</v>
      </c>
      <c r="G149" s="183"/>
      <c r="H149" s="183"/>
      <c r="I149" s="186"/>
      <c r="J149" s="197">
        <f>BK149</f>
        <v>0</v>
      </c>
      <c r="K149" s="183"/>
      <c r="L149" s="188"/>
      <c r="M149" s="189"/>
      <c r="N149" s="190"/>
      <c r="O149" s="190"/>
      <c r="P149" s="191">
        <f>SUM(P150:P152)</f>
        <v>0</v>
      </c>
      <c r="Q149" s="190"/>
      <c r="R149" s="191">
        <f>SUM(R150:R152)</f>
        <v>84.138366759999997</v>
      </c>
      <c r="S149" s="190"/>
      <c r="T149" s="192">
        <f>SUM(T150:T152)</f>
        <v>0</v>
      </c>
      <c r="AR149" s="193" t="s">
        <v>84</v>
      </c>
      <c r="AT149" s="194" t="s">
        <v>75</v>
      </c>
      <c r="AU149" s="194" t="s">
        <v>84</v>
      </c>
      <c r="AY149" s="193" t="s">
        <v>169</v>
      </c>
      <c r="BK149" s="195">
        <f>SUM(BK150:BK152)</f>
        <v>0</v>
      </c>
    </row>
    <row r="150" spans="1:65" s="2" customFormat="1" ht="21.75" customHeight="1">
      <c r="A150" s="31"/>
      <c r="B150" s="32"/>
      <c r="C150" s="198" t="s">
        <v>84</v>
      </c>
      <c r="D150" s="198" t="s">
        <v>173</v>
      </c>
      <c r="E150" s="199" t="s">
        <v>754</v>
      </c>
      <c r="F150" s="200" t="s">
        <v>755</v>
      </c>
      <c r="G150" s="201" t="s">
        <v>194</v>
      </c>
      <c r="H150" s="202">
        <v>10.802</v>
      </c>
      <c r="I150" s="203"/>
      <c r="J150" s="204">
        <f>ROUND(I150*H150,2)</f>
        <v>0</v>
      </c>
      <c r="K150" s="205"/>
      <c r="L150" s="36"/>
      <c r="M150" s="206" t="s">
        <v>1</v>
      </c>
      <c r="N150" s="207" t="s">
        <v>41</v>
      </c>
      <c r="O150" s="68"/>
      <c r="P150" s="208">
        <f>O150*H150</f>
        <v>0</v>
      </c>
      <c r="Q150" s="208">
        <v>2.16</v>
      </c>
      <c r="R150" s="208">
        <f>Q150*H150</f>
        <v>23.332319999999999</v>
      </c>
      <c r="S150" s="208">
        <v>0</v>
      </c>
      <c r="T150" s="209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10" t="s">
        <v>177</v>
      </c>
      <c r="AT150" s="210" t="s">
        <v>173</v>
      </c>
      <c r="AU150" s="210" t="s">
        <v>86</v>
      </c>
      <c r="AY150" s="14" t="s">
        <v>169</v>
      </c>
      <c r="BE150" s="211">
        <f>IF(N150="základní",J150,0)</f>
        <v>0</v>
      </c>
      <c r="BF150" s="211">
        <f>IF(N150="snížená",J150,0)</f>
        <v>0</v>
      </c>
      <c r="BG150" s="211">
        <f>IF(N150="zákl. přenesená",J150,0)</f>
        <v>0</v>
      </c>
      <c r="BH150" s="211">
        <f>IF(N150="sníž. přenesená",J150,0)</f>
        <v>0</v>
      </c>
      <c r="BI150" s="211">
        <f>IF(N150="nulová",J150,0)</f>
        <v>0</v>
      </c>
      <c r="BJ150" s="14" t="s">
        <v>84</v>
      </c>
      <c r="BK150" s="211">
        <f>ROUND(I150*H150,2)</f>
        <v>0</v>
      </c>
      <c r="BL150" s="14" t="s">
        <v>177</v>
      </c>
      <c r="BM150" s="210" t="s">
        <v>993</v>
      </c>
    </row>
    <row r="151" spans="1:65" s="2" customFormat="1" ht="21.75" customHeight="1">
      <c r="A151" s="31"/>
      <c r="B151" s="32"/>
      <c r="C151" s="198" t="s">
        <v>86</v>
      </c>
      <c r="D151" s="198" t="s">
        <v>173</v>
      </c>
      <c r="E151" s="199" t="s">
        <v>763</v>
      </c>
      <c r="F151" s="200" t="s">
        <v>764</v>
      </c>
      <c r="G151" s="201" t="s">
        <v>194</v>
      </c>
      <c r="H151" s="202">
        <v>24.163</v>
      </c>
      <c r="I151" s="203"/>
      <c r="J151" s="204">
        <f>ROUND(I151*H151,2)</f>
        <v>0</v>
      </c>
      <c r="K151" s="205"/>
      <c r="L151" s="36"/>
      <c r="M151" s="206" t="s">
        <v>1</v>
      </c>
      <c r="N151" s="207" t="s">
        <v>41</v>
      </c>
      <c r="O151" s="68"/>
      <c r="P151" s="208">
        <f>O151*H151</f>
        <v>0</v>
      </c>
      <c r="Q151" s="208">
        <v>2.45329</v>
      </c>
      <c r="R151" s="208">
        <f>Q151*H151</f>
        <v>59.278846270000003</v>
      </c>
      <c r="S151" s="208">
        <v>0</v>
      </c>
      <c r="T151" s="209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10" t="s">
        <v>177</v>
      </c>
      <c r="AT151" s="210" t="s">
        <v>173</v>
      </c>
      <c r="AU151" s="210" t="s">
        <v>86</v>
      </c>
      <c r="AY151" s="14" t="s">
        <v>169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4" t="s">
        <v>84</v>
      </c>
      <c r="BK151" s="211">
        <f>ROUND(I151*H151,2)</f>
        <v>0</v>
      </c>
      <c r="BL151" s="14" t="s">
        <v>177</v>
      </c>
      <c r="BM151" s="210" t="s">
        <v>994</v>
      </c>
    </row>
    <row r="152" spans="1:65" s="2" customFormat="1" ht="16.5" customHeight="1">
      <c r="A152" s="31"/>
      <c r="B152" s="32"/>
      <c r="C152" s="198" t="s">
        <v>217</v>
      </c>
      <c r="D152" s="198" t="s">
        <v>173</v>
      </c>
      <c r="E152" s="199" t="s">
        <v>775</v>
      </c>
      <c r="F152" s="200" t="s">
        <v>776</v>
      </c>
      <c r="G152" s="201" t="s">
        <v>220</v>
      </c>
      <c r="H152" s="202">
        <v>1.4370000000000001</v>
      </c>
      <c r="I152" s="203"/>
      <c r="J152" s="204">
        <f>ROUND(I152*H152,2)</f>
        <v>0</v>
      </c>
      <c r="K152" s="205"/>
      <c r="L152" s="36"/>
      <c r="M152" s="206" t="s">
        <v>1</v>
      </c>
      <c r="N152" s="207" t="s">
        <v>41</v>
      </c>
      <c r="O152" s="68"/>
      <c r="P152" s="208">
        <f>O152*H152</f>
        <v>0</v>
      </c>
      <c r="Q152" s="208">
        <v>1.06277</v>
      </c>
      <c r="R152" s="208">
        <f>Q152*H152</f>
        <v>1.52720049</v>
      </c>
      <c r="S152" s="208">
        <v>0</v>
      </c>
      <c r="T152" s="209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10" t="s">
        <v>177</v>
      </c>
      <c r="AT152" s="210" t="s">
        <v>173</v>
      </c>
      <c r="AU152" s="210" t="s">
        <v>86</v>
      </c>
      <c r="AY152" s="14" t="s">
        <v>169</v>
      </c>
      <c r="BE152" s="211">
        <f>IF(N152="základní",J152,0)</f>
        <v>0</v>
      </c>
      <c r="BF152" s="211">
        <f>IF(N152="snížená",J152,0)</f>
        <v>0</v>
      </c>
      <c r="BG152" s="211">
        <f>IF(N152="zákl. přenesená",J152,0)</f>
        <v>0</v>
      </c>
      <c r="BH152" s="211">
        <f>IF(N152="sníž. přenesená",J152,0)</f>
        <v>0</v>
      </c>
      <c r="BI152" s="211">
        <f>IF(N152="nulová",J152,0)</f>
        <v>0</v>
      </c>
      <c r="BJ152" s="14" t="s">
        <v>84</v>
      </c>
      <c r="BK152" s="211">
        <f>ROUND(I152*H152,2)</f>
        <v>0</v>
      </c>
      <c r="BL152" s="14" t="s">
        <v>177</v>
      </c>
      <c r="BM152" s="210" t="s">
        <v>995</v>
      </c>
    </row>
    <row r="153" spans="1:65" s="12" customFormat="1" ht="22.9" customHeight="1">
      <c r="B153" s="182"/>
      <c r="C153" s="183"/>
      <c r="D153" s="184" t="s">
        <v>75</v>
      </c>
      <c r="E153" s="196" t="s">
        <v>217</v>
      </c>
      <c r="F153" s="196" t="s">
        <v>796</v>
      </c>
      <c r="G153" s="183"/>
      <c r="H153" s="183"/>
      <c r="I153" s="186"/>
      <c r="J153" s="197">
        <f>BK153</f>
        <v>0</v>
      </c>
      <c r="K153" s="183"/>
      <c r="L153" s="188"/>
      <c r="M153" s="189"/>
      <c r="N153" s="190"/>
      <c r="O153" s="190"/>
      <c r="P153" s="191">
        <f>SUM(P154:P170)</f>
        <v>0</v>
      </c>
      <c r="Q153" s="190"/>
      <c r="R153" s="191">
        <f>SUM(R154:R170)</f>
        <v>73.081117059999997</v>
      </c>
      <c r="S153" s="190"/>
      <c r="T153" s="192">
        <f>SUM(T154:T170)</f>
        <v>2.0200000000000001E-3</v>
      </c>
      <c r="AR153" s="193" t="s">
        <v>84</v>
      </c>
      <c r="AT153" s="194" t="s">
        <v>75</v>
      </c>
      <c r="AU153" s="194" t="s">
        <v>84</v>
      </c>
      <c r="AY153" s="193" t="s">
        <v>169</v>
      </c>
      <c r="BK153" s="195">
        <f>SUM(BK154:BK170)</f>
        <v>0</v>
      </c>
    </row>
    <row r="154" spans="1:65" s="2" customFormat="1" ht="21.75" customHeight="1">
      <c r="A154" s="31"/>
      <c r="B154" s="32"/>
      <c r="C154" s="198" t="s">
        <v>177</v>
      </c>
      <c r="D154" s="198" t="s">
        <v>173</v>
      </c>
      <c r="E154" s="199" t="s">
        <v>996</v>
      </c>
      <c r="F154" s="200" t="s">
        <v>997</v>
      </c>
      <c r="G154" s="201" t="s">
        <v>194</v>
      </c>
      <c r="H154" s="202">
        <v>2.4380000000000002</v>
      </c>
      <c r="I154" s="203"/>
      <c r="J154" s="204">
        <f t="shared" ref="J154:J170" si="5">ROUND(I154*H154,2)</f>
        <v>0</v>
      </c>
      <c r="K154" s="205"/>
      <c r="L154" s="36"/>
      <c r="M154" s="206" t="s">
        <v>1</v>
      </c>
      <c r="N154" s="207" t="s">
        <v>41</v>
      </c>
      <c r="O154" s="68"/>
      <c r="P154" s="208">
        <f t="shared" ref="P154:P170" si="6">O154*H154</f>
        <v>0</v>
      </c>
      <c r="Q154" s="208">
        <v>1.8774999999999999</v>
      </c>
      <c r="R154" s="208">
        <f t="shared" ref="R154:R170" si="7">Q154*H154</f>
        <v>4.5773450000000002</v>
      </c>
      <c r="S154" s="208">
        <v>0</v>
      </c>
      <c r="T154" s="209">
        <f t="shared" ref="T154:T170" si="8"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10" t="s">
        <v>177</v>
      </c>
      <c r="AT154" s="210" t="s">
        <v>173</v>
      </c>
      <c r="AU154" s="210" t="s">
        <v>86</v>
      </c>
      <c r="AY154" s="14" t="s">
        <v>169</v>
      </c>
      <c r="BE154" s="211">
        <f t="shared" ref="BE154:BE170" si="9">IF(N154="základní",J154,0)</f>
        <v>0</v>
      </c>
      <c r="BF154" s="211">
        <f t="shared" ref="BF154:BF170" si="10">IF(N154="snížená",J154,0)</f>
        <v>0</v>
      </c>
      <c r="BG154" s="211">
        <f t="shared" ref="BG154:BG170" si="11">IF(N154="zákl. přenesená",J154,0)</f>
        <v>0</v>
      </c>
      <c r="BH154" s="211">
        <f t="shared" ref="BH154:BH170" si="12">IF(N154="sníž. přenesená",J154,0)</f>
        <v>0</v>
      </c>
      <c r="BI154" s="211">
        <f t="shared" ref="BI154:BI170" si="13">IF(N154="nulová",J154,0)</f>
        <v>0</v>
      </c>
      <c r="BJ154" s="14" t="s">
        <v>84</v>
      </c>
      <c r="BK154" s="211">
        <f t="shared" ref="BK154:BK170" si="14">ROUND(I154*H154,2)</f>
        <v>0</v>
      </c>
      <c r="BL154" s="14" t="s">
        <v>177</v>
      </c>
      <c r="BM154" s="210" t="s">
        <v>998</v>
      </c>
    </row>
    <row r="155" spans="1:65" s="2" customFormat="1" ht="21.75" customHeight="1">
      <c r="A155" s="31"/>
      <c r="B155" s="32"/>
      <c r="C155" s="198" t="s">
        <v>342</v>
      </c>
      <c r="D155" s="198" t="s">
        <v>173</v>
      </c>
      <c r="E155" s="199" t="s">
        <v>999</v>
      </c>
      <c r="F155" s="200" t="s">
        <v>1000</v>
      </c>
      <c r="G155" s="201" t="s">
        <v>194</v>
      </c>
      <c r="H155" s="202">
        <v>2.673</v>
      </c>
      <c r="I155" s="203"/>
      <c r="J155" s="204">
        <f t="shared" si="5"/>
        <v>0</v>
      </c>
      <c r="K155" s="205"/>
      <c r="L155" s="36"/>
      <c r="M155" s="206" t="s">
        <v>1</v>
      </c>
      <c r="N155" s="207" t="s">
        <v>41</v>
      </c>
      <c r="O155" s="68"/>
      <c r="P155" s="208">
        <f t="shared" si="6"/>
        <v>0</v>
      </c>
      <c r="Q155" s="208">
        <v>1.3271500000000001</v>
      </c>
      <c r="R155" s="208">
        <f t="shared" si="7"/>
        <v>3.5474719500000003</v>
      </c>
      <c r="S155" s="208">
        <v>0</v>
      </c>
      <c r="T155" s="209">
        <f t="shared" si="8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10" t="s">
        <v>177</v>
      </c>
      <c r="AT155" s="210" t="s">
        <v>173</v>
      </c>
      <c r="AU155" s="210" t="s">
        <v>86</v>
      </c>
      <c r="AY155" s="14" t="s">
        <v>169</v>
      </c>
      <c r="BE155" s="211">
        <f t="shared" si="9"/>
        <v>0</v>
      </c>
      <c r="BF155" s="211">
        <f t="shared" si="10"/>
        <v>0</v>
      </c>
      <c r="BG155" s="211">
        <f t="shared" si="11"/>
        <v>0</v>
      </c>
      <c r="BH155" s="211">
        <f t="shared" si="12"/>
        <v>0</v>
      </c>
      <c r="BI155" s="211">
        <f t="shared" si="13"/>
        <v>0</v>
      </c>
      <c r="BJ155" s="14" t="s">
        <v>84</v>
      </c>
      <c r="BK155" s="211">
        <f t="shared" si="14"/>
        <v>0</v>
      </c>
      <c r="BL155" s="14" t="s">
        <v>177</v>
      </c>
      <c r="BM155" s="210" t="s">
        <v>1001</v>
      </c>
    </row>
    <row r="156" spans="1:65" s="2" customFormat="1" ht="21.75" customHeight="1">
      <c r="A156" s="31"/>
      <c r="B156" s="32"/>
      <c r="C156" s="198" t="s">
        <v>222</v>
      </c>
      <c r="D156" s="198" t="s">
        <v>173</v>
      </c>
      <c r="E156" s="199" t="s">
        <v>800</v>
      </c>
      <c r="F156" s="200" t="s">
        <v>801</v>
      </c>
      <c r="G156" s="201" t="s">
        <v>220</v>
      </c>
      <c r="H156" s="202">
        <v>0.19800000000000001</v>
      </c>
      <c r="I156" s="203"/>
      <c r="J156" s="204">
        <f t="shared" si="5"/>
        <v>0</v>
      </c>
      <c r="K156" s="205"/>
      <c r="L156" s="36"/>
      <c r="M156" s="206" t="s">
        <v>1</v>
      </c>
      <c r="N156" s="207" t="s">
        <v>41</v>
      </c>
      <c r="O156" s="68"/>
      <c r="P156" s="208">
        <f t="shared" si="6"/>
        <v>0</v>
      </c>
      <c r="Q156" s="208">
        <v>1.0900000000000001</v>
      </c>
      <c r="R156" s="208">
        <f t="shared" si="7"/>
        <v>0.21582000000000004</v>
      </c>
      <c r="S156" s="208">
        <v>0</v>
      </c>
      <c r="T156" s="209">
        <f t="shared" si="8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10" t="s">
        <v>177</v>
      </c>
      <c r="AT156" s="210" t="s">
        <v>173</v>
      </c>
      <c r="AU156" s="210" t="s">
        <v>86</v>
      </c>
      <c r="AY156" s="14" t="s">
        <v>169</v>
      </c>
      <c r="BE156" s="211">
        <f t="shared" si="9"/>
        <v>0</v>
      </c>
      <c r="BF156" s="211">
        <f t="shared" si="10"/>
        <v>0</v>
      </c>
      <c r="BG156" s="211">
        <f t="shared" si="11"/>
        <v>0</v>
      </c>
      <c r="BH156" s="211">
        <f t="shared" si="12"/>
        <v>0</v>
      </c>
      <c r="BI156" s="211">
        <f t="shared" si="13"/>
        <v>0</v>
      </c>
      <c r="BJ156" s="14" t="s">
        <v>84</v>
      </c>
      <c r="BK156" s="211">
        <f t="shared" si="14"/>
        <v>0</v>
      </c>
      <c r="BL156" s="14" t="s">
        <v>177</v>
      </c>
      <c r="BM156" s="210" t="s">
        <v>1002</v>
      </c>
    </row>
    <row r="157" spans="1:65" s="2" customFormat="1" ht="21.75" customHeight="1">
      <c r="A157" s="31"/>
      <c r="B157" s="32"/>
      <c r="C157" s="198" t="s">
        <v>226</v>
      </c>
      <c r="D157" s="198" t="s">
        <v>173</v>
      </c>
      <c r="E157" s="199" t="s">
        <v>1003</v>
      </c>
      <c r="F157" s="200" t="s">
        <v>1004</v>
      </c>
      <c r="G157" s="201" t="s">
        <v>275</v>
      </c>
      <c r="H157" s="202">
        <v>178</v>
      </c>
      <c r="I157" s="203"/>
      <c r="J157" s="204">
        <f t="shared" si="5"/>
        <v>0</v>
      </c>
      <c r="K157" s="205"/>
      <c r="L157" s="36"/>
      <c r="M157" s="206" t="s">
        <v>1</v>
      </c>
      <c r="N157" s="207" t="s">
        <v>41</v>
      </c>
      <c r="O157" s="68"/>
      <c r="P157" s="208">
        <f t="shared" si="6"/>
        <v>0</v>
      </c>
      <c r="Q157" s="208">
        <v>7.9000000000000001E-4</v>
      </c>
      <c r="R157" s="208">
        <f t="shared" si="7"/>
        <v>0.14061999999999999</v>
      </c>
      <c r="S157" s="208">
        <v>1.0000000000000001E-5</v>
      </c>
      <c r="T157" s="209">
        <f t="shared" si="8"/>
        <v>1.7800000000000001E-3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10" t="s">
        <v>177</v>
      </c>
      <c r="AT157" s="210" t="s">
        <v>173</v>
      </c>
      <c r="AU157" s="210" t="s">
        <v>86</v>
      </c>
      <c r="AY157" s="14" t="s">
        <v>169</v>
      </c>
      <c r="BE157" s="211">
        <f t="shared" si="9"/>
        <v>0</v>
      </c>
      <c r="BF157" s="211">
        <f t="shared" si="10"/>
        <v>0</v>
      </c>
      <c r="BG157" s="211">
        <f t="shared" si="11"/>
        <v>0</v>
      </c>
      <c r="BH157" s="211">
        <f t="shared" si="12"/>
        <v>0</v>
      </c>
      <c r="BI157" s="211">
        <f t="shared" si="13"/>
        <v>0</v>
      </c>
      <c r="BJ157" s="14" t="s">
        <v>84</v>
      </c>
      <c r="BK157" s="211">
        <f t="shared" si="14"/>
        <v>0</v>
      </c>
      <c r="BL157" s="14" t="s">
        <v>177</v>
      </c>
      <c r="BM157" s="210" t="s">
        <v>1005</v>
      </c>
    </row>
    <row r="158" spans="1:65" s="2" customFormat="1" ht="21.75" customHeight="1">
      <c r="A158" s="31"/>
      <c r="B158" s="32"/>
      <c r="C158" s="198" t="s">
        <v>230</v>
      </c>
      <c r="D158" s="198" t="s">
        <v>173</v>
      </c>
      <c r="E158" s="199" t="s">
        <v>1006</v>
      </c>
      <c r="F158" s="200" t="s">
        <v>1007</v>
      </c>
      <c r="G158" s="201" t="s">
        <v>275</v>
      </c>
      <c r="H158" s="202">
        <v>24</v>
      </c>
      <c r="I158" s="203"/>
      <c r="J158" s="204">
        <f t="shared" si="5"/>
        <v>0</v>
      </c>
      <c r="K158" s="205"/>
      <c r="L158" s="36"/>
      <c r="M158" s="206" t="s">
        <v>1</v>
      </c>
      <c r="N158" s="207" t="s">
        <v>41</v>
      </c>
      <c r="O158" s="68"/>
      <c r="P158" s="208">
        <f t="shared" si="6"/>
        <v>0</v>
      </c>
      <c r="Q158" s="208">
        <v>1.1900000000000001E-3</v>
      </c>
      <c r="R158" s="208">
        <f t="shared" si="7"/>
        <v>2.8560000000000002E-2</v>
      </c>
      <c r="S158" s="208">
        <v>1.0000000000000001E-5</v>
      </c>
      <c r="T158" s="209">
        <f t="shared" si="8"/>
        <v>2.4000000000000003E-4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10" t="s">
        <v>177</v>
      </c>
      <c r="AT158" s="210" t="s">
        <v>173</v>
      </c>
      <c r="AU158" s="210" t="s">
        <v>86</v>
      </c>
      <c r="AY158" s="14" t="s">
        <v>169</v>
      </c>
      <c r="BE158" s="211">
        <f t="shared" si="9"/>
        <v>0</v>
      </c>
      <c r="BF158" s="211">
        <f t="shared" si="10"/>
        <v>0</v>
      </c>
      <c r="BG158" s="211">
        <f t="shared" si="11"/>
        <v>0</v>
      </c>
      <c r="BH158" s="211">
        <f t="shared" si="12"/>
        <v>0</v>
      </c>
      <c r="BI158" s="211">
        <f t="shared" si="13"/>
        <v>0</v>
      </c>
      <c r="BJ158" s="14" t="s">
        <v>84</v>
      </c>
      <c r="BK158" s="211">
        <f t="shared" si="14"/>
        <v>0</v>
      </c>
      <c r="BL158" s="14" t="s">
        <v>177</v>
      </c>
      <c r="BM158" s="210" t="s">
        <v>1008</v>
      </c>
    </row>
    <row r="159" spans="1:65" s="2" customFormat="1" ht="21.75" customHeight="1">
      <c r="A159" s="31"/>
      <c r="B159" s="32"/>
      <c r="C159" s="198" t="s">
        <v>1009</v>
      </c>
      <c r="D159" s="198" t="s">
        <v>173</v>
      </c>
      <c r="E159" s="199" t="s">
        <v>803</v>
      </c>
      <c r="F159" s="200" t="s">
        <v>804</v>
      </c>
      <c r="G159" s="201" t="s">
        <v>194</v>
      </c>
      <c r="H159" s="202">
        <v>0.38700000000000001</v>
      </c>
      <c r="I159" s="203"/>
      <c r="J159" s="204">
        <f t="shared" si="5"/>
        <v>0</v>
      </c>
      <c r="K159" s="205"/>
      <c r="L159" s="36"/>
      <c r="M159" s="206" t="s">
        <v>1</v>
      </c>
      <c r="N159" s="207" t="s">
        <v>41</v>
      </c>
      <c r="O159" s="68"/>
      <c r="P159" s="208">
        <f t="shared" si="6"/>
        <v>0</v>
      </c>
      <c r="Q159" s="208">
        <v>2.45329</v>
      </c>
      <c r="R159" s="208">
        <f t="shared" si="7"/>
        <v>0.94942323000000006</v>
      </c>
      <c r="S159" s="208">
        <v>0</v>
      </c>
      <c r="T159" s="209">
        <f t="shared" si="8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10" t="s">
        <v>177</v>
      </c>
      <c r="AT159" s="210" t="s">
        <v>173</v>
      </c>
      <c r="AU159" s="210" t="s">
        <v>86</v>
      </c>
      <c r="AY159" s="14" t="s">
        <v>169</v>
      </c>
      <c r="BE159" s="211">
        <f t="shared" si="9"/>
        <v>0</v>
      </c>
      <c r="BF159" s="211">
        <f t="shared" si="10"/>
        <v>0</v>
      </c>
      <c r="BG159" s="211">
        <f t="shared" si="11"/>
        <v>0</v>
      </c>
      <c r="BH159" s="211">
        <f t="shared" si="12"/>
        <v>0</v>
      </c>
      <c r="BI159" s="211">
        <f t="shared" si="13"/>
        <v>0</v>
      </c>
      <c r="BJ159" s="14" t="s">
        <v>84</v>
      </c>
      <c r="BK159" s="211">
        <f t="shared" si="14"/>
        <v>0</v>
      </c>
      <c r="BL159" s="14" t="s">
        <v>177</v>
      </c>
      <c r="BM159" s="210" t="s">
        <v>1010</v>
      </c>
    </row>
    <row r="160" spans="1:65" s="2" customFormat="1" ht="21.75" customHeight="1">
      <c r="A160" s="31"/>
      <c r="B160" s="32"/>
      <c r="C160" s="198" t="s">
        <v>1011</v>
      </c>
      <c r="D160" s="198" t="s">
        <v>173</v>
      </c>
      <c r="E160" s="199" t="s">
        <v>807</v>
      </c>
      <c r="F160" s="200" t="s">
        <v>808</v>
      </c>
      <c r="G160" s="201" t="s">
        <v>176</v>
      </c>
      <c r="H160" s="202">
        <v>5.16</v>
      </c>
      <c r="I160" s="203"/>
      <c r="J160" s="204">
        <f t="shared" si="5"/>
        <v>0</v>
      </c>
      <c r="K160" s="205"/>
      <c r="L160" s="36"/>
      <c r="M160" s="206" t="s">
        <v>1</v>
      </c>
      <c r="N160" s="207" t="s">
        <v>41</v>
      </c>
      <c r="O160" s="68"/>
      <c r="P160" s="208">
        <f t="shared" si="6"/>
        <v>0</v>
      </c>
      <c r="Q160" s="208">
        <v>2.7499999999999998E-3</v>
      </c>
      <c r="R160" s="208">
        <f t="shared" si="7"/>
        <v>1.4189999999999999E-2</v>
      </c>
      <c r="S160" s="208">
        <v>0</v>
      </c>
      <c r="T160" s="209">
        <f t="shared" si="8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10" t="s">
        <v>177</v>
      </c>
      <c r="AT160" s="210" t="s">
        <v>173</v>
      </c>
      <c r="AU160" s="210" t="s">
        <v>86</v>
      </c>
      <c r="AY160" s="14" t="s">
        <v>169</v>
      </c>
      <c r="BE160" s="211">
        <f t="shared" si="9"/>
        <v>0</v>
      </c>
      <c r="BF160" s="211">
        <f t="shared" si="10"/>
        <v>0</v>
      </c>
      <c r="BG160" s="211">
        <f t="shared" si="11"/>
        <v>0</v>
      </c>
      <c r="BH160" s="211">
        <f t="shared" si="12"/>
        <v>0</v>
      </c>
      <c r="BI160" s="211">
        <f t="shared" si="13"/>
        <v>0</v>
      </c>
      <c r="BJ160" s="14" t="s">
        <v>84</v>
      </c>
      <c r="BK160" s="211">
        <f t="shared" si="14"/>
        <v>0</v>
      </c>
      <c r="BL160" s="14" t="s">
        <v>177</v>
      </c>
      <c r="BM160" s="210" t="s">
        <v>1012</v>
      </c>
    </row>
    <row r="161" spans="1:65" s="2" customFormat="1" ht="21.75" customHeight="1">
      <c r="A161" s="31"/>
      <c r="B161" s="32"/>
      <c r="C161" s="198" t="s">
        <v>1013</v>
      </c>
      <c r="D161" s="198" t="s">
        <v>173</v>
      </c>
      <c r="E161" s="199" t="s">
        <v>811</v>
      </c>
      <c r="F161" s="200" t="s">
        <v>812</v>
      </c>
      <c r="G161" s="201" t="s">
        <v>176</v>
      </c>
      <c r="H161" s="202">
        <v>5.16</v>
      </c>
      <c r="I161" s="203"/>
      <c r="J161" s="204">
        <f t="shared" si="5"/>
        <v>0</v>
      </c>
      <c r="K161" s="205"/>
      <c r="L161" s="36"/>
      <c r="M161" s="206" t="s">
        <v>1</v>
      </c>
      <c r="N161" s="207" t="s">
        <v>41</v>
      </c>
      <c r="O161" s="68"/>
      <c r="P161" s="208">
        <f t="shared" si="6"/>
        <v>0</v>
      </c>
      <c r="Q161" s="208">
        <v>0</v>
      </c>
      <c r="R161" s="208">
        <f t="shared" si="7"/>
        <v>0</v>
      </c>
      <c r="S161" s="208">
        <v>0</v>
      </c>
      <c r="T161" s="209">
        <f t="shared" si="8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210" t="s">
        <v>177</v>
      </c>
      <c r="AT161" s="210" t="s">
        <v>173</v>
      </c>
      <c r="AU161" s="210" t="s">
        <v>86</v>
      </c>
      <c r="AY161" s="14" t="s">
        <v>169</v>
      </c>
      <c r="BE161" s="211">
        <f t="shared" si="9"/>
        <v>0</v>
      </c>
      <c r="BF161" s="211">
        <f t="shared" si="10"/>
        <v>0</v>
      </c>
      <c r="BG161" s="211">
        <f t="shared" si="11"/>
        <v>0</v>
      </c>
      <c r="BH161" s="211">
        <f t="shared" si="12"/>
        <v>0</v>
      </c>
      <c r="BI161" s="211">
        <f t="shared" si="13"/>
        <v>0</v>
      </c>
      <c r="BJ161" s="14" t="s">
        <v>84</v>
      </c>
      <c r="BK161" s="211">
        <f t="shared" si="14"/>
        <v>0</v>
      </c>
      <c r="BL161" s="14" t="s">
        <v>177</v>
      </c>
      <c r="BM161" s="210" t="s">
        <v>1014</v>
      </c>
    </row>
    <row r="162" spans="1:65" s="2" customFormat="1" ht="21.75" customHeight="1">
      <c r="A162" s="31"/>
      <c r="B162" s="32"/>
      <c r="C162" s="198" t="s">
        <v>1015</v>
      </c>
      <c r="D162" s="198" t="s">
        <v>173</v>
      </c>
      <c r="E162" s="199" t="s">
        <v>815</v>
      </c>
      <c r="F162" s="200" t="s">
        <v>816</v>
      </c>
      <c r="G162" s="201" t="s">
        <v>220</v>
      </c>
      <c r="H162" s="202">
        <v>0.34399999999999997</v>
      </c>
      <c r="I162" s="203"/>
      <c r="J162" s="204">
        <f t="shared" si="5"/>
        <v>0</v>
      </c>
      <c r="K162" s="205"/>
      <c r="L162" s="36"/>
      <c r="M162" s="206" t="s">
        <v>1</v>
      </c>
      <c r="N162" s="207" t="s">
        <v>41</v>
      </c>
      <c r="O162" s="68"/>
      <c r="P162" s="208">
        <f t="shared" si="6"/>
        <v>0</v>
      </c>
      <c r="Q162" s="208">
        <v>1.0519700000000001</v>
      </c>
      <c r="R162" s="208">
        <f t="shared" si="7"/>
        <v>0.36187767999999998</v>
      </c>
      <c r="S162" s="208">
        <v>0</v>
      </c>
      <c r="T162" s="209">
        <f t="shared" si="8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210" t="s">
        <v>177</v>
      </c>
      <c r="AT162" s="210" t="s">
        <v>173</v>
      </c>
      <c r="AU162" s="210" t="s">
        <v>86</v>
      </c>
      <c r="AY162" s="14" t="s">
        <v>169</v>
      </c>
      <c r="BE162" s="211">
        <f t="shared" si="9"/>
        <v>0</v>
      </c>
      <c r="BF162" s="211">
        <f t="shared" si="10"/>
        <v>0</v>
      </c>
      <c r="BG162" s="211">
        <f t="shared" si="11"/>
        <v>0</v>
      </c>
      <c r="BH162" s="211">
        <f t="shared" si="12"/>
        <v>0</v>
      </c>
      <c r="BI162" s="211">
        <f t="shared" si="13"/>
        <v>0</v>
      </c>
      <c r="BJ162" s="14" t="s">
        <v>84</v>
      </c>
      <c r="BK162" s="211">
        <f t="shared" si="14"/>
        <v>0</v>
      </c>
      <c r="BL162" s="14" t="s">
        <v>177</v>
      </c>
      <c r="BM162" s="210" t="s">
        <v>1016</v>
      </c>
    </row>
    <row r="163" spans="1:65" s="2" customFormat="1" ht="16.5" customHeight="1">
      <c r="A163" s="31"/>
      <c r="B163" s="32"/>
      <c r="C163" s="198" t="s">
        <v>1017</v>
      </c>
      <c r="D163" s="198" t="s">
        <v>173</v>
      </c>
      <c r="E163" s="199" t="s">
        <v>818</v>
      </c>
      <c r="F163" s="200" t="s">
        <v>819</v>
      </c>
      <c r="G163" s="201" t="s">
        <v>194</v>
      </c>
      <c r="H163" s="202">
        <v>12.582000000000001</v>
      </c>
      <c r="I163" s="203"/>
      <c r="J163" s="204">
        <f t="shared" si="5"/>
        <v>0</v>
      </c>
      <c r="K163" s="205"/>
      <c r="L163" s="36"/>
      <c r="M163" s="206" t="s">
        <v>1</v>
      </c>
      <c r="N163" s="207" t="s">
        <v>41</v>
      </c>
      <c r="O163" s="68"/>
      <c r="P163" s="208">
        <f t="shared" si="6"/>
        <v>0</v>
      </c>
      <c r="Q163" s="208">
        <v>2.4533</v>
      </c>
      <c r="R163" s="208">
        <f t="shared" si="7"/>
        <v>30.867420600000003</v>
      </c>
      <c r="S163" s="208">
        <v>0</v>
      </c>
      <c r="T163" s="209">
        <f t="shared" si="8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210" t="s">
        <v>177</v>
      </c>
      <c r="AT163" s="210" t="s">
        <v>173</v>
      </c>
      <c r="AU163" s="210" t="s">
        <v>86</v>
      </c>
      <c r="AY163" s="14" t="s">
        <v>169</v>
      </c>
      <c r="BE163" s="211">
        <f t="shared" si="9"/>
        <v>0</v>
      </c>
      <c r="BF163" s="211">
        <f t="shared" si="10"/>
        <v>0</v>
      </c>
      <c r="BG163" s="211">
        <f t="shared" si="11"/>
        <v>0</v>
      </c>
      <c r="BH163" s="211">
        <f t="shared" si="12"/>
        <v>0</v>
      </c>
      <c r="BI163" s="211">
        <f t="shared" si="13"/>
        <v>0</v>
      </c>
      <c r="BJ163" s="14" t="s">
        <v>84</v>
      </c>
      <c r="BK163" s="211">
        <f t="shared" si="14"/>
        <v>0</v>
      </c>
      <c r="BL163" s="14" t="s">
        <v>177</v>
      </c>
      <c r="BM163" s="210" t="s">
        <v>1018</v>
      </c>
    </row>
    <row r="164" spans="1:65" s="2" customFormat="1" ht="16.5" customHeight="1">
      <c r="A164" s="31"/>
      <c r="B164" s="32"/>
      <c r="C164" s="198" t="s">
        <v>1019</v>
      </c>
      <c r="D164" s="198" t="s">
        <v>173</v>
      </c>
      <c r="E164" s="199" t="s">
        <v>821</v>
      </c>
      <c r="F164" s="200" t="s">
        <v>822</v>
      </c>
      <c r="G164" s="201" t="s">
        <v>176</v>
      </c>
      <c r="H164" s="202">
        <v>110.25700000000001</v>
      </c>
      <c r="I164" s="203"/>
      <c r="J164" s="204">
        <f t="shared" si="5"/>
        <v>0</v>
      </c>
      <c r="K164" s="205"/>
      <c r="L164" s="36"/>
      <c r="M164" s="206" t="s">
        <v>1</v>
      </c>
      <c r="N164" s="207" t="s">
        <v>41</v>
      </c>
      <c r="O164" s="68"/>
      <c r="P164" s="208">
        <f t="shared" si="6"/>
        <v>0</v>
      </c>
      <c r="Q164" s="208">
        <v>2.7499999999999998E-3</v>
      </c>
      <c r="R164" s="208">
        <f t="shared" si="7"/>
        <v>0.30320674999999997</v>
      </c>
      <c r="S164" s="208">
        <v>0</v>
      </c>
      <c r="T164" s="209">
        <f t="shared" si="8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10" t="s">
        <v>177</v>
      </c>
      <c r="AT164" s="210" t="s">
        <v>173</v>
      </c>
      <c r="AU164" s="210" t="s">
        <v>86</v>
      </c>
      <c r="AY164" s="14" t="s">
        <v>169</v>
      </c>
      <c r="BE164" s="211">
        <f t="shared" si="9"/>
        <v>0</v>
      </c>
      <c r="BF164" s="211">
        <f t="shared" si="10"/>
        <v>0</v>
      </c>
      <c r="BG164" s="211">
        <f t="shared" si="11"/>
        <v>0</v>
      </c>
      <c r="BH164" s="211">
        <f t="shared" si="12"/>
        <v>0</v>
      </c>
      <c r="BI164" s="211">
        <f t="shared" si="13"/>
        <v>0</v>
      </c>
      <c r="BJ164" s="14" t="s">
        <v>84</v>
      </c>
      <c r="BK164" s="211">
        <f t="shared" si="14"/>
        <v>0</v>
      </c>
      <c r="BL164" s="14" t="s">
        <v>177</v>
      </c>
      <c r="BM164" s="210" t="s">
        <v>1020</v>
      </c>
    </row>
    <row r="165" spans="1:65" s="2" customFormat="1" ht="16.5" customHeight="1">
      <c r="A165" s="31"/>
      <c r="B165" s="32"/>
      <c r="C165" s="198" t="s">
        <v>1021</v>
      </c>
      <c r="D165" s="198" t="s">
        <v>173</v>
      </c>
      <c r="E165" s="199" t="s">
        <v>824</v>
      </c>
      <c r="F165" s="200" t="s">
        <v>825</v>
      </c>
      <c r="G165" s="201" t="s">
        <v>176</v>
      </c>
      <c r="H165" s="202">
        <v>110.25700000000001</v>
      </c>
      <c r="I165" s="203"/>
      <c r="J165" s="204">
        <f t="shared" si="5"/>
        <v>0</v>
      </c>
      <c r="K165" s="205"/>
      <c r="L165" s="36"/>
      <c r="M165" s="206" t="s">
        <v>1</v>
      </c>
      <c r="N165" s="207" t="s">
        <v>41</v>
      </c>
      <c r="O165" s="68"/>
      <c r="P165" s="208">
        <f t="shared" si="6"/>
        <v>0</v>
      </c>
      <c r="Q165" s="208">
        <v>0</v>
      </c>
      <c r="R165" s="208">
        <f t="shared" si="7"/>
        <v>0</v>
      </c>
      <c r="S165" s="208">
        <v>0</v>
      </c>
      <c r="T165" s="209">
        <f t="shared" si="8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210" t="s">
        <v>177</v>
      </c>
      <c r="AT165" s="210" t="s">
        <v>173</v>
      </c>
      <c r="AU165" s="210" t="s">
        <v>86</v>
      </c>
      <c r="AY165" s="14" t="s">
        <v>169</v>
      </c>
      <c r="BE165" s="211">
        <f t="shared" si="9"/>
        <v>0</v>
      </c>
      <c r="BF165" s="211">
        <f t="shared" si="10"/>
        <v>0</v>
      </c>
      <c r="BG165" s="211">
        <f t="shared" si="11"/>
        <v>0</v>
      </c>
      <c r="BH165" s="211">
        <f t="shared" si="12"/>
        <v>0</v>
      </c>
      <c r="BI165" s="211">
        <f t="shared" si="13"/>
        <v>0</v>
      </c>
      <c r="BJ165" s="14" t="s">
        <v>84</v>
      </c>
      <c r="BK165" s="211">
        <f t="shared" si="14"/>
        <v>0</v>
      </c>
      <c r="BL165" s="14" t="s">
        <v>177</v>
      </c>
      <c r="BM165" s="210" t="s">
        <v>1022</v>
      </c>
    </row>
    <row r="166" spans="1:65" s="2" customFormat="1" ht="16.5" customHeight="1">
      <c r="A166" s="31"/>
      <c r="B166" s="32"/>
      <c r="C166" s="198" t="s">
        <v>1023</v>
      </c>
      <c r="D166" s="198" t="s">
        <v>173</v>
      </c>
      <c r="E166" s="199" t="s">
        <v>827</v>
      </c>
      <c r="F166" s="200" t="s">
        <v>828</v>
      </c>
      <c r="G166" s="201" t="s">
        <v>220</v>
      </c>
      <c r="H166" s="202">
        <v>3.3039999999999998</v>
      </c>
      <c r="I166" s="203"/>
      <c r="J166" s="204">
        <f t="shared" si="5"/>
        <v>0</v>
      </c>
      <c r="K166" s="205"/>
      <c r="L166" s="36"/>
      <c r="M166" s="206" t="s">
        <v>1</v>
      </c>
      <c r="N166" s="207" t="s">
        <v>41</v>
      </c>
      <c r="O166" s="68"/>
      <c r="P166" s="208">
        <f t="shared" si="6"/>
        <v>0</v>
      </c>
      <c r="Q166" s="208">
        <v>1.0461400000000001</v>
      </c>
      <c r="R166" s="208">
        <f t="shared" si="7"/>
        <v>3.4564465599999998</v>
      </c>
      <c r="S166" s="208">
        <v>0</v>
      </c>
      <c r="T166" s="209">
        <f t="shared" si="8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210" t="s">
        <v>177</v>
      </c>
      <c r="AT166" s="210" t="s">
        <v>173</v>
      </c>
      <c r="AU166" s="210" t="s">
        <v>86</v>
      </c>
      <c r="AY166" s="14" t="s">
        <v>169</v>
      </c>
      <c r="BE166" s="211">
        <f t="shared" si="9"/>
        <v>0</v>
      </c>
      <c r="BF166" s="211">
        <f t="shared" si="10"/>
        <v>0</v>
      </c>
      <c r="BG166" s="211">
        <f t="shared" si="11"/>
        <v>0</v>
      </c>
      <c r="BH166" s="211">
        <f t="shared" si="12"/>
        <v>0</v>
      </c>
      <c r="BI166" s="211">
        <f t="shared" si="13"/>
        <v>0</v>
      </c>
      <c r="BJ166" s="14" t="s">
        <v>84</v>
      </c>
      <c r="BK166" s="211">
        <f t="shared" si="14"/>
        <v>0</v>
      </c>
      <c r="BL166" s="14" t="s">
        <v>177</v>
      </c>
      <c r="BM166" s="210" t="s">
        <v>1024</v>
      </c>
    </row>
    <row r="167" spans="1:65" s="2" customFormat="1" ht="16.5" customHeight="1">
      <c r="A167" s="31"/>
      <c r="B167" s="32"/>
      <c r="C167" s="198" t="s">
        <v>1025</v>
      </c>
      <c r="D167" s="198" t="s">
        <v>173</v>
      </c>
      <c r="E167" s="199" t="s">
        <v>1026</v>
      </c>
      <c r="F167" s="200" t="s">
        <v>1027</v>
      </c>
      <c r="G167" s="201" t="s">
        <v>220</v>
      </c>
      <c r="H167" s="202">
        <v>0.05</v>
      </c>
      <c r="I167" s="203"/>
      <c r="J167" s="204">
        <f t="shared" si="5"/>
        <v>0</v>
      </c>
      <c r="K167" s="205"/>
      <c r="L167" s="36"/>
      <c r="M167" s="206" t="s">
        <v>1</v>
      </c>
      <c r="N167" s="207" t="s">
        <v>41</v>
      </c>
      <c r="O167" s="68"/>
      <c r="P167" s="208">
        <f t="shared" si="6"/>
        <v>0</v>
      </c>
      <c r="Q167" s="208">
        <v>1.06277</v>
      </c>
      <c r="R167" s="208">
        <f t="shared" si="7"/>
        <v>5.3138500000000005E-2</v>
      </c>
      <c r="S167" s="208">
        <v>0</v>
      </c>
      <c r="T167" s="209">
        <f t="shared" si="8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210" t="s">
        <v>177</v>
      </c>
      <c r="AT167" s="210" t="s">
        <v>173</v>
      </c>
      <c r="AU167" s="210" t="s">
        <v>86</v>
      </c>
      <c r="AY167" s="14" t="s">
        <v>169</v>
      </c>
      <c r="BE167" s="211">
        <f t="shared" si="9"/>
        <v>0</v>
      </c>
      <c r="BF167" s="211">
        <f t="shared" si="10"/>
        <v>0</v>
      </c>
      <c r="BG167" s="211">
        <f t="shared" si="11"/>
        <v>0</v>
      </c>
      <c r="BH167" s="211">
        <f t="shared" si="12"/>
        <v>0</v>
      </c>
      <c r="BI167" s="211">
        <f t="shared" si="13"/>
        <v>0</v>
      </c>
      <c r="BJ167" s="14" t="s">
        <v>84</v>
      </c>
      <c r="BK167" s="211">
        <f t="shared" si="14"/>
        <v>0</v>
      </c>
      <c r="BL167" s="14" t="s">
        <v>177</v>
      </c>
      <c r="BM167" s="210" t="s">
        <v>1028</v>
      </c>
    </row>
    <row r="168" spans="1:65" s="2" customFormat="1" ht="21.75" customHeight="1">
      <c r="A168" s="31"/>
      <c r="B168" s="32"/>
      <c r="C168" s="198" t="s">
        <v>170</v>
      </c>
      <c r="D168" s="198" t="s">
        <v>173</v>
      </c>
      <c r="E168" s="199" t="s">
        <v>1029</v>
      </c>
      <c r="F168" s="200" t="s">
        <v>1030</v>
      </c>
      <c r="G168" s="201" t="s">
        <v>176</v>
      </c>
      <c r="H168" s="202">
        <v>4.9279999999999999</v>
      </c>
      <c r="I168" s="203"/>
      <c r="J168" s="204">
        <f t="shared" si="5"/>
        <v>0</v>
      </c>
      <c r="K168" s="205"/>
      <c r="L168" s="36"/>
      <c r="M168" s="206" t="s">
        <v>1</v>
      </c>
      <c r="N168" s="207" t="s">
        <v>41</v>
      </c>
      <c r="O168" s="68"/>
      <c r="P168" s="208">
        <f t="shared" si="6"/>
        <v>0</v>
      </c>
      <c r="Q168" s="208">
        <v>6.6379999999999995E-2</v>
      </c>
      <c r="R168" s="208">
        <f t="shared" si="7"/>
        <v>0.32712063999999996</v>
      </c>
      <c r="S168" s="208">
        <v>0</v>
      </c>
      <c r="T168" s="209">
        <f t="shared" si="8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210" t="s">
        <v>177</v>
      </c>
      <c r="AT168" s="210" t="s">
        <v>173</v>
      </c>
      <c r="AU168" s="210" t="s">
        <v>86</v>
      </c>
      <c r="AY168" s="14" t="s">
        <v>169</v>
      </c>
      <c r="BE168" s="211">
        <f t="shared" si="9"/>
        <v>0</v>
      </c>
      <c r="BF168" s="211">
        <f t="shared" si="10"/>
        <v>0</v>
      </c>
      <c r="BG168" s="211">
        <f t="shared" si="11"/>
        <v>0</v>
      </c>
      <c r="BH168" s="211">
        <f t="shared" si="12"/>
        <v>0</v>
      </c>
      <c r="BI168" s="211">
        <f t="shared" si="13"/>
        <v>0</v>
      </c>
      <c r="BJ168" s="14" t="s">
        <v>84</v>
      </c>
      <c r="BK168" s="211">
        <f t="shared" si="14"/>
        <v>0</v>
      </c>
      <c r="BL168" s="14" t="s">
        <v>177</v>
      </c>
      <c r="BM168" s="210" t="s">
        <v>1031</v>
      </c>
    </row>
    <row r="169" spans="1:65" s="2" customFormat="1" ht="21.75" customHeight="1">
      <c r="A169" s="31"/>
      <c r="B169" s="32"/>
      <c r="C169" s="198" t="s">
        <v>379</v>
      </c>
      <c r="D169" s="198" t="s">
        <v>173</v>
      </c>
      <c r="E169" s="199" t="s">
        <v>1032</v>
      </c>
      <c r="F169" s="200" t="s">
        <v>1033</v>
      </c>
      <c r="G169" s="201" t="s">
        <v>176</v>
      </c>
      <c r="H169" s="202">
        <v>258.065</v>
      </c>
      <c r="I169" s="203"/>
      <c r="J169" s="204">
        <f t="shared" si="5"/>
        <v>0</v>
      </c>
      <c r="K169" s="205"/>
      <c r="L169" s="36"/>
      <c r="M169" s="206" t="s">
        <v>1</v>
      </c>
      <c r="N169" s="207" t="s">
        <v>41</v>
      </c>
      <c r="O169" s="68"/>
      <c r="P169" s="208">
        <f t="shared" si="6"/>
        <v>0</v>
      </c>
      <c r="Q169" s="208">
        <v>0.10031</v>
      </c>
      <c r="R169" s="208">
        <f t="shared" si="7"/>
        <v>25.88650015</v>
      </c>
      <c r="S169" s="208">
        <v>0</v>
      </c>
      <c r="T169" s="209">
        <f t="shared" si="8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210" t="s">
        <v>177</v>
      </c>
      <c r="AT169" s="210" t="s">
        <v>173</v>
      </c>
      <c r="AU169" s="210" t="s">
        <v>86</v>
      </c>
      <c r="AY169" s="14" t="s">
        <v>169</v>
      </c>
      <c r="BE169" s="211">
        <f t="shared" si="9"/>
        <v>0</v>
      </c>
      <c r="BF169" s="211">
        <f t="shared" si="10"/>
        <v>0</v>
      </c>
      <c r="BG169" s="211">
        <f t="shared" si="11"/>
        <v>0</v>
      </c>
      <c r="BH169" s="211">
        <f t="shared" si="12"/>
        <v>0</v>
      </c>
      <c r="BI169" s="211">
        <f t="shared" si="13"/>
        <v>0</v>
      </c>
      <c r="BJ169" s="14" t="s">
        <v>84</v>
      </c>
      <c r="BK169" s="211">
        <f t="shared" si="14"/>
        <v>0</v>
      </c>
      <c r="BL169" s="14" t="s">
        <v>177</v>
      </c>
      <c r="BM169" s="210" t="s">
        <v>1034</v>
      </c>
    </row>
    <row r="170" spans="1:65" s="2" customFormat="1" ht="21.75" customHeight="1">
      <c r="A170" s="31"/>
      <c r="B170" s="32"/>
      <c r="C170" s="198" t="s">
        <v>313</v>
      </c>
      <c r="D170" s="198" t="s">
        <v>173</v>
      </c>
      <c r="E170" s="199" t="s">
        <v>830</v>
      </c>
      <c r="F170" s="200" t="s">
        <v>831</v>
      </c>
      <c r="G170" s="201" t="s">
        <v>176</v>
      </c>
      <c r="H170" s="202">
        <v>13.2</v>
      </c>
      <c r="I170" s="203"/>
      <c r="J170" s="204">
        <f t="shared" si="5"/>
        <v>0</v>
      </c>
      <c r="K170" s="205"/>
      <c r="L170" s="36"/>
      <c r="M170" s="206" t="s">
        <v>1</v>
      </c>
      <c r="N170" s="207" t="s">
        <v>41</v>
      </c>
      <c r="O170" s="68"/>
      <c r="P170" s="208">
        <f t="shared" si="6"/>
        <v>0</v>
      </c>
      <c r="Q170" s="208">
        <v>0.17818000000000001</v>
      </c>
      <c r="R170" s="208">
        <f t="shared" si="7"/>
        <v>2.3519760000000001</v>
      </c>
      <c r="S170" s="208">
        <v>0</v>
      </c>
      <c r="T170" s="209">
        <f t="shared" si="8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210" t="s">
        <v>177</v>
      </c>
      <c r="AT170" s="210" t="s">
        <v>173</v>
      </c>
      <c r="AU170" s="210" t="s">
        <v>86</v>
      </c>
      <c r="AY170" s="14" t="s">
        <v>169</v>
      </c>
      <c r="BE170" s="211">
        <f t="shared" si="9"/>
        <v>0</v>
      </c>
      <c r="BF170" s="211">
        <f t="shared" si="10"/>
        <v>0</v>
      </c>
      <c r="BG170" s="211">
        <f t="shared" si="11"/>
        <v>0</v>
      </c>
      <c r="BH170" s="211">
        <f t="shared" si="12"/>
        <v>0</v>
      </c>
      <c r="BI170" s="211">
        <f t="shared" si="13"/>
        <v>0</v>
      </c>
      <c r="BJ170" s="14" t="s">
        <v>84</v>
      </c>
      <c r="BK170" s="211">
        <f t="shared" si="14"/>
        <v>0</v>
      </c>
      <c r="BL170" s="14" t="s">
        <v>177</v>
      </c>
      <c r="BM170" s="210" t="s">
        <v>1035</v>
      </c>
    </row>
    <row r="171" spans="1:65" s="12" customFormat="1" ht="22.9" customHeight="1">
      <c r="B171" s="182"/>
      <c r="C171" s="183"/>
      <c r="D171" s="184" t="s">
        <v>75</v>
      </c>
      <c r="E171" s="196" t="s">
        <v>177</v>
      </c>
      <c r="F171" s="196" t="s">
        <v>833</v>
      </c>
      <c r="G171" s="183"/>
      <c r="H171" s="183"/>
      <c r="I171" s="186"/>
      <c r="J171" s="197">
        <f>BK171</f>
        <v>0</v>
      </c>
      <c r="K171" s="183"/>
      <c r="L171" s="188"/>
      <c r="M171" s="189"/>
      <c r="N171" s="190"/>
      <c r="O171" s="190"/>
      <c r="P171" s="191">
        <f>SUM(P172:P198)</f>
        <v>0</v>
      </c>
      <c r="Q171" s="190"/>
      <c r="R171" s="191">
        <f>SUM(R172:R198)</f>
        <v>275.96091758000006</v>
      </c>
      <c r="S171" s="190"/>
      <c r="T171" s="192">
        <f>SUM(T172:T198)</f>
        <v>0</v>
      </c>
      <c r="AR171" s="193" t="s">
        <v>84</v>
      </c>
      <c r="AT171" s="194" t="s">
        <v>75</v>
      </c>
      <c r="AU171" s="194" t="s">
        <v>84</v>
      </c>
      <c r="AY171" s="193" t="s">
        <v>169</v>
      </c>
      <c r="BK171" s="195">
        <f>SUM(BK172:BK198)</f>
        <v>0</v>
      </c>
    </row>
    <row r="172" spans="1:65" s="2" customFormat="1" ht="16.5" customHeight="1">
      <c r="A172" s="31"/>
      <c r="B172" s="32"/>
      <c r="C172" s="198" t="s">
        <v>1036</v>
      </c>
      <c r="D172" s="198" t="s">
        <v>173</v>
      </c>
      <c r="E172" s="199" t="s">
        <v>837</v>
      </c>
      <c r="F172" s="200" t="s">
        <v>838</v>
      </c>
      <c r="G172" s="201" t="s">
        <v>194</v>
      </c>
      <c r="H172" s="202">
        <v>65.188000000000002</v>
      </c>
      <c r="I172" s="203"/>
      <c r="J172" s="204">
        <f t="shared" ref="J172:J198" si="15">ROUND(I172*H172,2)</f>
        <v>0</v>
      </c>
      <c r="K172" s="205"/>
      <c r="L172" s="36"/>
      <c r="M172" s="206" t="s">
        <v>1</v>
      </c>
      <c r="N172" s="207" t="s">
        <v>41</v>
      </c>
      <c r="O172" s="68"/>
      <c r="P172" s="208">
        <f t="shared" ref="P172:P198" si="16">O172*H172</f>
        <v>0</v>
      </c>
      <c r="Q172" s="208">
        <v>2.45343</v>
      </c>
      <c r="R172" s="208">
        <f t="shared" ref="R172:R198" si="17">Q172*H172</f>
        <v>159.93419484</v>
      </c>
      <c r="S172" s="208">
        <v>0</v>
      </c>
      <c r="T172" s="209">
        <f t="shared" ref="T172:T198" si="18"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210" t="s">
        <v>177</v>
      </c>
      <c r="AT172" s="210" t="s">
        <v>173</v>
      </c>
      <c r="AU172" s="210" t="s">
        <v>86</v>
      </c>
      <c r="AY172" s="14" t="s">
        <v>169</v>
      </c>
      <c r="BE172" s="211">
        <f t="shared" ref="BE172:BE198" si="19">IF(N172="základní",J172,0)</f>
        <v>0</v>
      </c>
      <c r="BF172" s="211">
        <f t="shared" ref="BF172:BF198" si="20">IF(N172="snížená",J172,0)</f>
        <v>0</v>
      </c>
      <c r="BG172" s="211">
        <f t="shared" ref="BG172:BG198" si="21">IF(N172="zákl. přenesená",J172,0)</f>
        <v>0</v>
      </c>
      <c r="BH172" s="211">
        <f t="shared" ref="BH172:BH198" si="22">IF(N172="sníž. přenesená",J172,0)</f>
        <v>0</v>
      </c>
      <c r="BI172" s="211">
        <f t="shared" ref="BI172:BI198" si="23">IF(N172="nulová",J172,0)</f>
        <v>0</v>
      </c>
      <c r="BJ172" s="14" t="s">
        <v>84</v>
      </c>
      <c r="BK172" s="211">
        <f t="shared" ref="BK172:BK198" si="24">ROUND(I172*H172,2)</f>
        <v>0</v>
      </c>
      <c r="BL172" s="14" t="s">
        <v>177</v>
      </c>
      <c r="BM172" s="210" t="s">
        <v>1037</v>
      </c>
    </row>
    <row r="173" spans="1:65" s="2" customFormat="1" ht="21.75" customHeight="1">
      <c r="A173" s="31"/>
      <c r="B173" s="32"/>
      <c r="C173" s="198" t="s">
        <v>1038</v>
      </c>
      <c r="D173" s="198" t="s">
        <v>173</v>
      </c>
      <c r="E173" s="199" t="s">
        <v>840</v>
      </c>
      <c r="F173" s="200" t="s">
        <v>841</v>
      </c>
      <c r="G173" s="201" t="s">
        <v>176</v>
      </c>
      <c r="H173" s="202">
        <v>413.54399999999998</v>
      </c>
      <c r="I173" s="203"/>
      <c r="J173" s="204">
        <f t="shared" si="15"/>
        <v>0</v>
      </c>
      <c r="K173" s="205"/>
      <c r="L173" s="36"/>
      <c r="M173" s="206" t="s">
        <v>1</v>
      </c>
      <c r="N173" s="207" t="s">
        <v>41</v>
      </c>
      <c r="O173" s="68"/>
      <c r="P173" s="208">
        <f t="shared" si="16"/>
        <v>0</v>
      </c>
      <c r="Q173" s="208">
        <v>5.3299999999999997E-3</v>
      </c>
      <c r="R173" s="208">
        <f t="shared" si="17"/>
        <v>2.2041895199999999</v>
      </c>
      <c r="S173" s="208">
        <v>0</v>
      </c>
      <c r="T173" s="209">
        <f t="shared" si="18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210" t="s">
        <v>177</v>
      </c>
      <c r="AT173" s="210" t="s">
        <v>173</v>
      </c>
      <c r="AU173" s="210" t="s">
        <v>86</v>
      </c>
      <c r="AY173" s="14" t="s">
        <v>169</v>
      </c>
      <c r="BE173" s="211">
        <f t="shared" si="19"/>
        <v>0</v>
      </c>
      <c r="BF173" s="211">
        <f t="shared" si="20"/>
        <v>0</v>
      </c>
      <c r="BG173" s="211">
        <f t="shared" si="21"/>
        <v>0</v>
      </c>
      <c r="BH173" s="211">
        <f t="shared" si="22"/>
        <v>0</v>
      </c>
      <c r="BI173" s="211">
        <f t="shared" si="23"/>
        <v>0</v>
      </c>
      <c r="BJ173" s="14" t="s">
        <v>84</v>
      </c>
      <c r="BK173" s="211">
        <f t="shared" si="24"/>
        <v>0</v>
      </c>
      <c r="BL173" s="14" t="s">
        <v>177</v>
      </c>
      <c r="BM173" s="210" t="s">
        <v>1039</v>
      </c>
    </row>
    <row r="174" spans="1:65" s="2" customFormat="1" ht="21.75" customHeight="1">
      <c r="A174" s="31"/>
      <c r="B174" s="32"/>
      <c r="C174" s="198" t="s">
        <v>1040</v>
      </c>
      <c r="D174" s="198" t="s">
        <v>173</v>
      </c>
      <c r="E174" s="199" t="s">
        <v>843</v>
      </c>
      <c r="F174" s="200" t="s">
        <v>844</v>
      </c>
      <c r="G174" s="201" t="s">
        <v>176</v>
      </c>
      <c r="H174" s="202">
        <v>413.54399999999998</v>
      </c>
      <c r="I174" s="203"/>
      <c r="J174" s="204">
        <f t="shared" si="15"/>
        <v>0</v>
      </c>
      <c r="K174" s="205"/>
      <c r="L174" s="36"/>
      <c r="M174" s="206" t="s">
        <v>1</v>
      </c>
      <c r="N174" s="207" t="s">
        <v>41</v>
      </c>
      <c r="O174" s="68"/>
      <c r="P174" s="208">
        <f t="shared" si="16"/>
        <v>0</v>
      </c>
      <c r="Q174" s="208">
        <v>0</v>
      </c>
      <c r="R174" s="208">
        <f t="shared" si="17"/>
        <v>0</v>
      </c>
      <c r="S174" s="208">
        <v>0</v>
      </c>
      <c r="T174" s="209">
        <f t="shared" si="18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210" t="s">
        <v>177</v>
      </c>
      <c r="AT174" s="210" t="s">
        <v>173</v>
      </c>
      <c r="AU174" s="210" t="s">
        <v>86</v>
      </c>
      <c r="AY174" s="14" t="s">
        <v>169</v>
      </c>
      <c r="BE174" s="211">
        <f t="shared" si="19"/>
        <v>0</v>
      </c>
      <c r="BF174" s="211">
        <f t="shared" si="20"/>
        <v>0</v>
      </c>
      <c r="BG174" s="211">
        <f t="shared" si="21"/>
        <v>0</v>
      </c>
      <c r="BH174" s="211">
        <f t="shared" si="22"/>
        <v>0</v>
      </c>
      <c r="BI174" s="211">
        <f t="shared" si="23"/>
        <v>0</v>
      </c>
      <c r="BJ174" s="14" t="s">
        <v>84</v>
      </c>
      <c r="BK174" s="211">
        <f t="shared" si="24"/>
        <v>0</v>
      </c>
      <c r="BL174" s="14" t="s">
        <v>177</v>
      </c>
      <c r="BM174" s="210" t="s">
        <v>1041</v>
      </c>
    </row>
    <row r="175" spans="1:65" s="2" customFormat="1" ht="21.75" customHeight="1">
      <c r="A175" s="31"/>
      <c r="B175" s="32"/>
      <c r="C175" s="198" t="s">
        <v>1042</v>
      </c>
      <c r="D175" s="198" t="s">
        <v>173</v>
      </c>
      <c r="E175" s="199" t="s">
        <v>846</v>
      </c>
      <c r="F175" s="200" t="s">
        <v>847</v>
      </c>
      <c r="G175" s="201" t="s">
        <v>176</v>
      </c>
      <c r="H175" s="202">
        <v>341</v>
      </c>
      <c r="I175" s="203"/>
      <c r="J175" s="204">
        <f t="shared" si="15"/>
        <v>0</v>
      </c>
      <c r="K175" s="205"/>
      <c r="L175" s="36"/>
      <c r="M175" s="206" t="s">
        <v>1</v>
      </c>
      <c r="N175" s="207" t="s">
        <v>41</v>
      </c>
      <c r="O175" s="68"/>
      <c r="P175" s="208">
        <f t="shared" si="16"/>
        <v>0</v>
      </c>
      <c r="Q175" s="208">
        <v>5.5199999999999997E-3</v>
      </c>
      <c r="R175" s="208">
        <f t="shared" si="17"/>
        <v>1.88232</v>
      </c>
      <c r="S175" s="208">
        <v>0</v>
      </c>
      <c r="T175" s="209">
        <f t="shared" si="18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210" t="s">
        <v>177</v>
      </c>
      <c r="AT175" s="210" t="s">
        <v>173</v>
      </c>
      <c r="AU175" s="210" t="s">
        <v>86</v>
      </c>
      <c r="AY175" s="14" t="s">
        <v>169</v>
      </c>
      <c r="BE175" s="211">
        <f t="shared" si="19"/>
        <v>0</v>
      </c>
      <c r="BF175" s="211">
        <f t="shared" si="20"/>
        <v>0</v>
      </c>
      <c r="BG175" s="211">
        <f t="shared" si="21"/>
        <v>0</v>
      </c>
      <c r="BH175" s="211">
        <f t="shared" si="22"/>
        <v>0</v>
      </c>
      <c r="BI175" s="211">
        <f t="shared" si="23"/>
        <v>0</v>
      </c>
      <c r="BJ175" s="14" t="s">
        <v>84</v>
      </c>
      <c r="BK175" s="211">
        <f t="shared" si="24"/>
        <v>0</v>
      </c>
      <c r="BL175" s="14" t="s">
        <v>177</v>
      </c>
      <c r="BM175" s="210" t="s">
        <v>1043</v>
      </c>
    </row>
    <row r="176" spans="1:65" s="2" customFormat="1" ht="21.75" customHeight="1">
      <c r="A176" s="31"/>
      <c r="B176" s="32"/>
      <c r="C176" s="198" t="s">
        <v>1044</v>
      </c>
      <c r="D176" s="198" t="s">
        <v>173</v>
      </c>
      <c r="E176" s="199" t="s">
        <v>849</v>
      </c>
      <c r="F176" s="200" t="s">
        <v>850</v>
      </c>
      <c r="G176" s="201" t="s">
        <v>176</v>
      </c>
      <c r="H176" s="202">
        <v>341</v>
      </c>
      <c r="I176" s="203"/>
      <c r="J176" s="204">
        <f t="shared" si="15"/>
        <v>0</v>
      </c>
      <c r="K176" s="205"/>
      <c r="L176" s="36"/>
      <c r="M176" s="206" t="s">
        <v>1</v>
      </c>
      <c r="N176" s="207" t="s">
        <v>41</v>
      </c>
      <c r="O176" s="68"/>
      <c r="P176" s="208">
        <f t="shared" si="16"/>
        <v>0</v>
      </c>
      <c r="Q176" s="208">
        <v>0</v>
      </c>
      <c r="R176" s="208">
        <f t="shared" si="17"/>
        <v>0</v>
      </c>
      <c r="S176" s="208">
        <v>0</v>
      </c>
      <c r="T176" s="209">
        <f t="shared" si="18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210" t="s">
        <v>177</v>
      </c>
      <c r="AT176" s="210" t="s">
        <v>173</v>
      </c>
      <c r="AU176" s="210" t="s">
        <v>86</v>
      </c>
      <c r="AY176" s="14" t="s">
        <v>169</v>
      </c>
      <c r="BE176" s="211">
        <f t="shared" si="19"/>
        <v>0</v>
      </c>
      <c r="BF176" s="211">
        <f t="shared" si="20"/>
        <v>0</v>
      </c>
      <c r="BG176" s="211">
        <f t="shared" si="21"/>
        <v>0</v>
      </c>
      <c r="BH176" s="211">
        <f t="shared" si="22"/>
        <v>0</v>
      </c>
      <c r="BI176" s="211">
        <f t="shared" si="23"/>
        <v>0</v>
      </c>
      <c r="BJ176" s="14" t="s">
        <v>84</v>
      </c>
      <c r="BK176" s="211">
        <f t="shared" si="24"/>
        <v>0</v>
      </c>
      <c r="BL176" s="14" t="s">
        <v>177</v>
      </c>
      <c r="BM176" s="210" t="s">
        <v>1045</v>
      </c>
    </row>
    <row r="177" spans="1:65" s="2" customFormat="1" ht="16.5" customHeight="1">
      <c r="A177" s="31"/>
      <c r="B177" s="32"/>
      <c r="C177" s="198" t="s">
        <v>1046</v>
      </c>
      <c r="D177" s="198" t="s">
        <v>173</v>
      </c>
      <c r="E177" s="199" t="s">
        <v>855</v>
      </c>
      <c r="F177" s="200" t="s">
        <v>856</v>
      </c>
      <c r="G177" s="201" t="s">
        <v>220</v>
      </c>
      <c r="H177" s="202">
        <v>10.462999999999999</v>
      </c>
      <c r="I177" s="203"/>
      <c r="J177" s="204">
        <f t="shared" si="15"/>
        <v>0</v>
      </c>
      <c r="K177" s="205"/>
      <c r="L177" s="36"/>
      <c r="M177" s="206" t="s">
        <v>1</v>
      </c>
      <c r="N177" s="207" t="s">
        <v>41</v>
      </c>
      <c r="O177" s="68"/>
      <c r="P177" s="208">
        <f t="shared" si="16"/>
        <v>0</v>
      </c>
      <c r="Q177" s="208">
        <v>1.0551600000000001</v>
      </c>
      <c r="R177" s="208">
        <f t="shared" si="17"/>
        <v>11.040139079999999</v>
      </c>
      <c r="S177" s="208">
        <v>0</v>
      </c>
      <c r="T177" s="209">
        <f t="shared" si="18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210" t="s">
        <v>177</v>
      </c>
      <c r="AT177" s="210" t="s">
        <v>173</v>
      </c>
      <c r="AU177" s="210" t="s">
        <v>86</v>
      </c>
      <c r="AY177" s="14" t="s">
        <v>169</v>
      </c>
      <c r="BE177" s="211">
        <f t="shared" si="19"/>
        <v>0</v>
      </c>
      <c r="BF177" s="211">
        <f t="shared" si="20"/>
        <v>0</v>
      </c>
      <c r="BG177" s="211">
        <f t="shared" si="21"/>
        <v>0</v>
      </c>
      <c r="BH177" s="211">
        <f t="shared" si="22"/>
        <v>0</v>
      </c>
      <c r="BI177" s="211">
        <f t="shared" si="23"/>
        <v>0</v>
      </c>
      <c r="BJ177" s="14" t="s">
        <v>84</v>
      </c>
      <c r="BK177" s="211">
        <f t="shared" si="24"/>
        <v>0</v>
      </c>
      <c r="BL177" s="14" t="s">
        <v>177</v>
      </c>
      <c r="BM177" s="210" t="s">
        <v>1047</v>
      </c>
    </row>
    <row r="178" spans="1:65" s="2" customFormat="1" ht="21.75" customHeight="1">
      <c r="A178" s="31"/>
      <c r="B178" s="32"/>
      <c r="C178" s="198" t="s">
        <v>297</v>
      </c>
      <c r="D178" s="198" t="s">
        <v>173</v>
      </c>
      <c r="E178" s="199" t="s">
        <v>861</v>
      </c>
      <c r="F178" s="200" t="s">
        <v>862</v>
      </c>
      <c r="G178" s="201" t="s">
        <v>280</v>
      </c>
      <c r="H178" s="202">
        <v>132</v>
      </c>
      <c r="I178" s="203"/>
      <c r="J178" s="204">
        <f t="shared" si="15"/>
        <v>0</v>
      </c>
      <c r="K178" s="205"/>
      <c r="L178" s="36"/>
      <c r="M178" s="206" t="s">
        <v>1</v>
      </c>
      <c r="N178" s="207" t="s">
        <v>41</v>
      </c>
      <c r="O178" s="68"/>
      <c r="P178" s="208">
        <f t="shared" si="16"/>
        <v>0</v>
      </c>
      <c r="Q178" s="208">
        <v>2.2780000000000002E-2</v>
      </c>
      <c r="R178" s="208">
        <f t="shared" si="17"/>
        <v>3.0069600000000003</v>
      </c>
      <c r="S178" s="208">
        <v>0</v>
      </c>
      <c r="T178" s="209">
        <f t="shared" si="18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210" t="s">
        <v>177</v>
      </c>
      <c r="AT178" s="210" t="s">
        <v>173</v>
      </c>
      <c r="AU178" s="210" t="s">
        <v>86</v>
      </c>
      <c r="AY178" s="14" t="s">
        <v>169</v>
      </c>
      <c r="BE178" s="211">
        <f t="shared" si="19"/>
        <v>0</v>
      </c>
      <c r="BF178" s="211">
        <f t="shared" si="20"/>
        <v>0</v>
      </c>
      <c r="BG178" s="211">
        <f t="shared" si="21"/>
        <v>0</v>
      </c>
      <c r="BH178" s="211">
        <f t="shared" si="22"/>
        <v>0</v>
      </c>
      <c r="BI178" s="211">
        <f t="shared" si="23"/>
        <v>0</v>
      </c>
      <c r="BJ178" s="14" t="s">
        <v>84</v>
      </c>
      <c r="BK178" s="211">
        <f t="shared" si="24"/>
        <v>0</v>
      </c>
      <c r="BL178" s="14" t="s">
        <v>177</v>
      </c>
      <c r="BM178" s="210" t="s">
        <v>1048</v>
      </c>
    </row>
    <row r="179" spans="1:65" s="2" customFormat="1" ht="16.5" customHeight="1">
      <c r="A179" s="31"/>
      <c r="B179" s="32"/>
      <c r="C179" s="198" t="s">
        <v>1049</v>
      </c>
      <c r="D179" s="198" t="s">
        <v>173</v>
      </c>
      <c r="E179" s="199" t="s">
        <v>1050</v>
      </c>
      <c r="F179" s="200" t="s">
        <v>1051</v>
      </c>
      <c r="G179" s="201" t="s">
        <v>194</v>
      </c>
      <c r="H179" s="202">
        <v>18.994</v>
      </c>
      <c r="I179" s="203"/>
      <c r="J179" s="204">
        <f t="shared" si="15"/>
        <v>0</v>
      </c>
      <c r="K179" s="205"/>
      <c r="L179" s="36"/>
      <c r="M179" s="206" t="s">
        <v>1</v>
      </c>
      <c r="N179" s="207" t="s">
        <v>41</v>
      </c>
      <c r="O179" s="68"/>
      <c r="P179" s="208">
        <f t="shared" si="16"/>
        <v>0</v>
      </c>
      <c r="Q179" s="208">
        <v>2.45336</v>
      </c>
      <c r="R179" s="208">
        <f t="shared" si="17"/>
        <v>46.59911984</v>
      </c>
      <c r="S179" s="208">
        <v>0</v>
      </c>
      <c r="T179" s="209">
        <f t="shared" si="18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210" t="s">
        <v>177</v>
      </c>
      <c r="AT179" s="210" t="s">
        <v>173</v>
      </c>
      <c r="AU179" s="210" t="s">
        <v>86</v>
      </c>
      <c r="AY179" s="14" t="s">
        <v>169</v>
      </c>
      <c r="BE179" s="211">
        <f t="shared" si="19"/>
        <v>0</v>
      </c>
      <c r="BF179" s="211">
        <f t="shared" si="20"/>
        <v>0</v>
      </c>
      <c r="BG179" s="211">
        <f t="shared" si="21"/>
        <v>0</v>
      </c>
      <c r="BH179" s="211">
        <f t="shared" si="22"/>
        <v>0</v>
      </c>
      <c r="BI179" s="211">
        <f t="shared" si="23"/>
        <v>0</v>
      </c>
      <c r="BJ179" s="14" t="s">
        <v>84</v>
      </c>
      <c r="BK179" s="211">
        <f t="shared" si="24"/>
        <v>0</v>
      </c>
      <c r="BL179" s="14" t="s">
        <v>177</v>
      </c>
      <c r="BM179" s="210" t="s">
        <v>1052</v>
      </c>
    </row>
    <row r="180" spans="1:65" s="2" customFormat="1" ht="21.75" customHeight="1">
      <c r="A180" s="31"/>
      <c r="B180" s="32"/>
      <c r="C180" s="198" t="s">
        <v>1053</v>
      </c>
      <c r="D180" s="198" t="s">
        <v>173</v>
      </c>
      <c r="E180" s="199" t="s">
        <v>1054</v>
      </c>
      <c r="F180" s="200" t="s">
        <v>1055</v>
      </c>
      <c r="G180" s="201" t="s">
        <v>176</v>
      </c>
      <c r="H180" s="202">
        <v>44.2</v>
      </c>
      <c r="I180" s="203"/>
      <c r="J180" s="204">
        <f t="shared" si="15"/>
        <v>0</v>
      </c>
      <c r="K180" s="205"/>
      <c r="L180" s="36"/>
      <c r="M180" s="206" t="s">
        <v>1</v>
      </c>
      <c r="N180" s="207" t="s">
        <v>41</v>
      </c>
      <c r="O180" s="68"/>
      <c r="P180" s="208">
        <f t="shared" si="16"/>
        <v>0</v>
      </c>
      <c r="Q180" s="208">
        <v>6.6299999999999996E-3</v>
      </c>
      <c r="R180" s="208">
        <f t="shared" si="17"/>
        <v>0.29304600000000003</v>
      </c>
      <c r="S180" s="208">
        <v>0</v>
      </c>
      <c r="T180" s="209">
        <f t="shared" si="18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210" t="s">
        <v>177</v>
      </c>
      <c r="AT180" s="210" t="s">
        <v>173</v>
      </c>
      <c r="AU180" s="210" t="s">
        <v>86</v>
      </c>
      <c r="AY180" s="14" t="s">
        <v>169</v>
      </c>
      <c r="BE180" s="211">
        <f t="shared" si="19"/>
        <v>0</v>
      </c>
      <c r="BF180" s="211">
        <f t="shared" si="20"/>
        <v>0</v>
      </c>
      <c r="BG180" s="211">
        <f t="shared" si="21"/>
        <v>0</v>
      </c>
      <c r="BH180" s="211">
        <f t="shared" si="22"/>
        <v>0</v>
      </c>
      <c r="BI180" s="211">
        <f t="shared" si="23"/>
        <v>0</v>
      </c>
      <c r="BJ180" s="14" t="s">
        <v>84</v>
      </c>
      <c r="BK180" s="211">
        <f t="shared" si="24"/>
        <v>0</v>
      </c>
      <c r="BL180" s="14" t="s">
        <v>177</v>
      </c>
      <c r="BM180" s="210" t="s">
        <v>1056</v>
      </c>
    </row>
    <row r="181" spans="1:65" s="2" customFormat="1" ht="21.75" customHeight="1">
      <c r="A181" s="31"/>
      <c r="B181" s="32"/>
      <c r="C181" s="198" t="s">
        <v>1057</v>
      </c>
      <c r="D181" s="198" t="s">
        <v>173</v>
      </c>
      <c r="E181" s="199" t="s">
        <v>1058</v>
      </c>
      <c r="F181" s="200" t="s">
        <v>1059</v>
      </c>
      <c r="G181" s="201" t="s">
        <v>176</v>
      </c>
      <c r="H181" s="202">
        <v>44.2</v>
      </c>
      <c r="I181" s="203"/>
      <c r="J181" s="204">
        <f t="shared" si="15"/>
        <v>0</v>
      </c>
      <c r="K181" s="205"/>
      <c r="L181" s="36"/>
      <c r="M181" s="206" t="s">
        <v>1</v>
      </c>
      <c r="N181" s="207" t="s">
        <v>41</v>
      </c>
      <c r="O181" s="68"/>
      <c r="P181" s="208">
        <f t="shared" si="16"/>
        <v>0</v>
      </c>
      <c r="Q181" s="208">
        <v>0</v>
      </c>
      <c r="R181" s="208">
        <f t="shared" si="17"/>
        <v>0</v>
      </c>
      <c r="S181" s="208">
        <v>0</v>
      </c>
      <c r="T181" s="209">
        <f t="shared" si="18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210" t="s">
        <v>177</v>
      </c>
      <c r="AT181" s="210" t="s">
        <v>173</v>
      </c>
      <c r="AU181" s="210" t="s">
        <v>86</v>
      </c>
      <c r="AY181" s="14" t="s">
        <v>169</v>
      </c>
      <c r="BE181" s="211">
        <f t="shared" si="19"/>
        <v>0</v>
      </c>
      <c r="BF181" s="211">
        <f t="shared" si="20"/>
        <v>0</v>
      </c>
      <c r="BG181" s="211">
        <f t="shared" si="21"/>
        <v>0</v>
      </c>
      <c r="BH181" s="211">
        <f t="shared" si="22"/>
        <v>0</v>
      </c>
      <c r="BI181" s="211">
        <f t="shared" si="23"/>
        <v>0</v>
      </c>
      <c r="BJ181" s="14" t="s">
        <v>84</v>
      </c>
      <c r="BK181" s="211">
        <f t="shared" si="24"/>
        <v>0</v>
      </c>
      <c r="BL181" s="14" t="s">
        <v>177</v>
      </c>
      <c r="BM181" s="210" t="s">
        <v>1060</v>
      </c>
    </row>
    <row r="182" spans="1:65" s="2" customFormat="1" ht="33" customHeight="1">
      <c r="A182" s="31"/>
      <c r="B182" s="32"/>
      <c r="C182" s="198" t="s">
        <v>1061</v>
      </c>
      <c r="D182" s="198" t="s">
        <v>173</v>
      </c>
      <c r="E182" s="199" t="s">
        <v>1062</v>
      </c>
      <c r="F182" s="200" t="s">
        <v>1063</v>
      </c>
      <c r="G182" s="201" t="s">
        <v>176</v>
      </c>
      <c r="H182" s="202">
        <v>44.2</v>
      </c>
      <c r="I182" s="203"/>
      <c r="J182" s="204">
        <f t="shared" si="15"/>
        <v>0</v>
      </c>
      <c r="K182" s="205"/>
      <c r="L182" s="36"/>
      <c r="M182" s="206" t="s">
        <v>1</v>
      </c>
      <c r="N182" s="207" t="s">
        <v>41</v>
      </c>
      <c r="O182" s="68"/>
      <c r="P182" s="208">
        <f t="shared" si="16"/>
        <v>0</v>
      </c>
      <c r="Q182" s="208">
        <v>1.34E-3</v>
      </c>
      <c r="R182" s="208">
        <f t="shared" si="17"/>
        <v>5.9228000000000003E-2</v>
      </c>
      <c r="S182" s="208">
        <v>0</v>
      </c>
      <c r="T182" s="209">
        <f t="shared" si="18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210" t="s">
        <v>177</v>
      </c>
      <c r="AT182" s="210" t="s">
        <v>173</v>
      </c>
      <c r="AU182" s="210" t="s">
        <v>86</v>
      </c>
      <c r="AY182" s="14" t="s">
        <v>169</v>
      </c>
      <c r="BE182" s="211">
        <f t="shared" si="19"/>
        <v>0</v>
      </c>
      <c r="BF182" s="211">
        <f t="shared" si="20"/>
        <v>0</v>
      </c>
      <c r="BG182" s="211">
        <f t="shared" si="21"/>
        <v>0</v>
      </c>
      <c r="BH182" s="211">
        <f t="shared" si="22"/>
        <v>0</v>
      </c>
      <c r="BI182" s="211">
        <f t="shared" si="23"/>
        <v>0</v>
      </c>
      <c r="BJ182" s="14" t="s">
        <v>84</v>
      </c>
      <c r="BK182" s="211">
        <f t="shared" si="24"/>
        <v>0</v>
      </c>
      <c r="BL182" s="14" t="s">
        <v>177</v>
      </c>
      <c r="BM182" s="210" t="s">
        <v>1064</v>
      </c>
    </row>
    <row r="183" spans="1:65" s="2" customFormat="1" ht="33" customHeight="1">
      <c r="A183" s="31"/>
      <c r="B183" s="32"/>
      <c r="C183" s="198" t="s">
        <v>1065</v>
      </c>
      <c r="D183" s="198" t="s">
        <v>173</v>
      </c>
      <c r="E183" s="199" t="s">
        <v>1066</v>
      </c>
      <c r="F183" s="200" t="s">
        <v>1067</v>
      </c>
      <c r="G183" s="201" t="s">
        <v>176</v>
      </c>
      <c r="H183" s="202">
        <v>44.2</v>
      </c>
      <c r="I183" s="203"/>
      <c r="J183" s="204">
        <f t="shared" si="15"/>
        <v>0</v>
      </c>
      <c r="K183" s="205"/>
      <c r="L183" s="36"/>
      <c r="M183" s="206" t="s">
        <v>1</v>
      </c>
      <c r="N183" s="207" t="s">
        <v>41</v>
      </c>
      <c r="O183" s="68"/>
      <c r="P183" s="208">
        <f t="shared" si="16"/>
        <v>0</v>
      </c>
      <c r="Q183" s="208">
        <v>0</v>
      </c>
      <c r="R183" s="208">
        <f t="shared" si="17"/>
        <v>0</v>
      </c>
      <c r="S183" s="208">
        <v>0</v>
      </c>
      <c r="T183" s="209">
        <f t="shared" si="18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210" t="s">
        <v>177</v>
      </c>
      <c r="AT183" s="210" t="s">
        <v>173</v>
      </c>
      <c r="AU183" s="210" t="s">
        <v>86</v>
      </c>
      <c r="AY183" s="14" t="s">
        <v>169</v>
      </c>
      <c r="BE183" s="211">
        <f t="shared" si="19"/>
        <v>0</v>
      </c>
      <c r="BF183" s="211">
        <f t="shared" si="20"/>
        <v>0</v>
      </c>
      <c r="BG183" s="211">
        <f t="shared" si="21"/>
        <v>0</v>
      </c>
      <c r="BH183" s="211">
        <f t="shared" si="22"/>
        <v>0</v>
      </c>
      <c r="BI183" s="211">
        <f t="shared" si="23"/>
        <v>0</v>
      </c>
      <c r="BJ183" s="14" t="s">
        <v>84</v>
      </c>
      <c r="BK183" s="211">
        <f t="shared" si="24"/>
        <v>0</v>
      </c>
      <c r="BL183" s="14" t="s">
        <v>177</v>
      </c>
      <c r="BM183" s="210" t="s">
        <v>1068</v>
      </c>
    </row>
    <row r="184" spans="1:65" s="2" customFormat="1" ht="21.75" customHeight="1">
      <c r="A184" s="31"/>
      <c r="B184" s="32"/>
      <c r="C184" s="198" t="s">
        <v>1069</v>
      </c>
      <c r="D184" s="198" t="s">
        <v>173</v>
      </c>
      <c r="E184" s="199" t="s">
        <v>1070</v>
      </c>
      <c r="F184" s="200" t="s">
        <v>1071</v>
      </c>
      <c r="G184" s="201" t="s">
        <v>220</v>
      </c>
      <c r="H184" s="202">
        <v>4.7439999999999998</v>
      </c>
      <c r="I184" s="203"/>
      <c r="J184" s="204">
        <f t="shared" si="15"/>
        <v>0</v>
      </c>
      <c r="K184" s="205"/>
      <c r="L184" s="36"/>
      <c r="M184" s="206" t="s">
        <v>1</v>
      </c>
      <c r="N184" s="207" t="s">
        <v>41</v>
      </c>
      <c r="O184" s="68"/>
      <c r="P184" s="208">
        <f t="shared" si="16"/>
        <v>0</v>
      </c>
      <c r="Q184" s="208">
        <v>1.05464</v>
      </c>
      <c r="R184" s="208">
        <f t="shared" si="17"/>
        <v>5.0032121599999995</v>
      </c>
      <c r="S184" s="208">
        <v>0</v>
      </c>
      <c r="T184" s="209">
        <f t="shared" si="18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210" t="s">
        <v>177</v>
      </c>
      <c r="AT184" s="210" t="s">
        <v>173</v>
      </c>
      <c r="AU184" s="210" t="s">
        <v>86</v>
      </c>
      <c r="AY184" s="14" t="s">
        <v>169</v>
      </c>
      <c r="BE184" s="211">
        <f t="shared" si="19"/>
        <v>0</v>
      </c>
      <c r="BF184" s="211">
        <f t="shared" si="20"/>
        <v>0</v>
      </c>
      <c r="BG184" s="211">
        <f t="shared" si="21"/>
        <v>0</v>
      </c>
      <c r="BH184" s="211">
        <f t="shared" si="22"/>
        <v>0</v>
      </c>
      <c r="BI184" s="211">
        <f t="shared" si="23"/>
        <v>0</v>
      </c>
      <c r="BJ184" s="14" t="s">
        <v>84</v>
      </c>
      <c r="BK184" s="211">
        <f t="shared" si="24"/>
        <v>0</v>
      </c>
      <c r="BL184" s="14" t="s">
        <v>177</v>
      </c>
      <c r="BM184" s="210" t="s">
        <v>1072</v>
      </c>
    </row>
    <row r="185" spans="1:65" s="2" customFormat="1" ht="21.75" customHeight="1">
      <c r="A185" s="31"/>
      <c r="B185" s="32"/>
      <c r="C185" s="198" t="s">
        <v>301</v>
      </c>
      <c r="D185" s="198" t="s">
        <v>173</v>
      </c>
      <c r="E185" s="199" t="s">
        <v>1073</v>
      </c>
      <c r="F185" s="200" t="s">
        <v>1074</v>
      </c>
      <c r="G185" s="201" t="s">
        <v>220</v>
      </c>
      <c r="H185" s="202">
        <v>0.373</v>
      </c>
      <c r="I185" s="203"/>
      <c r="J185" s="204">
        <f t="shared" si="15"/>
        <v>0</v>
      </c>
      <c r="K185" s="205"/>
      <c r="L185" s="36"/>
      <c r="M185" s="206" t="s">
        <v>1</v>
      </c>
      <c r="N185" s="207" t="s">
        <v>41</v>
      </c>
      <c r="O185" s="68"/>
      <c r="P185" s="208">
        <f t="shared" si="16"/>
        <v>0</v>
      </c>
      <c r="Q185" s="208">
        <v>1.9539999999999998E-2</v>
      </c>
      <c r="R185" s="208">
        <f t="shared" si="17"/>
        <v>7.2884199999999994E-3</v>
      </c>
      <c r="S185" s="208">
        <v>0</v>
      </c>
      <c r="T185" s="209">
        <f t="shared" si="18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210" t="s">
        <v>177</v>
      </c>
      <c r="AT185" s="210" t="s">
        <v>173</v>
      </c>
      <c r="AU185" s="210" t="s">
        <v>86</v>
      </c>
      <c r="AY185" s="14" t="s">
        <v>169</v>
      </c>
      <c r="BE185" s="211">
        <f t="shared" si="19"/>
        <v>0</v>
      </c>
      <c r="BF185" s="211">
        <f t="shared" si="20"/>
        <v>0</v>
      </c>
      <c r="BG185" s="211">
        <f t="shared" si="21"/>
        <v>0</v>
      </c>
      <c r="BH185" s="211">
        <f t="shared" si="22"/>
        <v>0</v>
      </c>
      <c r="BI185" s="211">
        <f t="shared" si="23"/>
        <v>0</v>
      </c>
      <c r="BJ185" s="14" t="s">
        <v>84</v>
      </c>
      <c r="BK185" s="211">
        <f t="shared" si="24"/>
        <v>0</v>
      </c>
      <c r="BL185" s="14" t="s">
        <v>177</v>
      </c>
      <c r="BM185" s="210" t="s">
        <v>1075</v>
      </c>
    </row>
    <row r="186" spans="1:65" s="2" customFormat="1" ht="21.75" customHeight="1">
      <c r="A186" s="31"/>
      <c r="B186" s="32"/>
      <c r="C186" s="217" t="s">
        <v>363</v>
      </c>
      <c r="D186" s="217" t="s">
        <v>922</v>
      </c>
      <c r="E186" s="218" t="s">
        <v>1076</v>
      </c>
      <c r="F186" s="219" t="s">
        <v>1077</v>
      </c>
      <c r="G186" s="220" t="s">
        <v>220</v>
      </c>
      <c r="H186" s="221">
        <v>0.13400000000000001</v>
      </c>
      <c r="I186" s="222"/>
      <c r="J186" s="223">
        <f t="shared" si="15"/>
        <v>0</v>
      </c>
      <c r="K186" s="224"/>
      <c r="L186" s="225"/>
      <c r="M186" s="226" t="s">
        <v>1</v>
      </c>
      <c r="N186" s="227" t="s">
        <v>41</v>
      </c>
      <c r="O186" s="68"/>
      <c r="P186" s="208">
        <f t="shared" si="16"/>
        <v>0</v>
      </c>
      <c r="Q186" s="208">
        <v>1</v>
      </c>
      <c r="R186" s="208">
        <f t="shared" si="17"/>
        <v>0.13400000000000001</v>
      </c>
      <c r="S186" s="208">
        <v>0</v>
      </c>
      <c r="T186" s="209">
        <f t="shared" si="18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210" t="s">
        <v>230</v>
      </c>
      <c r="AT186" s="210" t="s">
        <v>922</v>
      </c>
      <c r="AU186" s="210" t="s">
        <v>86</v>
      </c>
      <c r="AY186" s="14" t="s">
        <v>169</v>
      </c>
      <c r="BE186" s="211">
        <f t="shared" si="19"/>
        <v>0</v>
      </c>
      <c r="BF186" s="211">
        <f t="shared" si="20"/>
        <v>0</v>
      </c>
      <c r="BG186" s="211">
        <f t="shared" si="21"/>
        <v>0</v>
      </c>
      <c r="BH186" s="211">
        <f t="shared" si="22"/>
        <v>0</v>
      </c>
      <c r="BI186" s="211">
        <f t="shared" si="23"/>
        <v>0</v>
      </c>
      <c r="BJ186" s="14" t="s">
        <v>84</v>
      </c>
      <c r="BK186" s="211">
        <f t="shared" si="24"/>
        <v>0</v>
      </c>
      <c r="BL186" s="14" t="s">
        <v>177</v>
      </c>
      <c r="BM186" s="210" t="s">
        <v>1078</v>
      </c>
    </row>
    <row r="187" spans="1:65" s="2" customFormat="1" ht="16.5" customHeight="1">
      <c r="A187" s="31"/>
      <c r="B187" s="32"/>
      <c r="C187" s="217" t="s">
        <v>8</v>
      </c>
      <c r="D187" s="217" t="s">
        <v>922</v>
      </c>
      <c r="E187" s="218" t="s">
        <v>1079</v>
      </c>
      <c r="F187" s="219" t="s">
        <v>1080</v>
      </c>
      <c r="G187" s="220" t="s">
        <v>220</v>
      </c>
      <c r="H187" s="221">
        <v>0.215</v>
      </c>
      <c r="I187" s="222"/>
      <c r="J187" s="223">
        <f t="shared" si="15"/>
        <v>0</v>
      </c>
      <c r="K187" s="224"/>
      <c r="L187" s="225"/>
      <c r="M187" s="226" t="s">
        <v>1</v>
      </c>
      <c r="N187" s="227" t="s">
        <v>41</v>
      </c>
      <c r="O187" s="68"/>
      <c r="P187" s="208">
        <f t="shared" si="16"/>
        <v>0</v>
      </c>
      <c r="Q187" s="208">
        <v>1</v>
      </c>
      <c r="R187" s="208">
        <f t="shared" si="17"/>
        <v>0.215</v>
      </c>
      <c r="S187" s="208">
        <v>0</v>
      </c>
      <c r="T187" s="209">
        <f t="shared" si="18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210" t="s">
        <v>230</v>
      </c>
      <c r="AT187" s="210" t="s">
        <v>922</v>
      </c>
      <c r="AU187" s="210" t="s">
        <v>86</v>
      </c>
      <c r="AY187" s="14" t="s">
        <v>169</v>
      </c>
      <c r="BE187" s="211">
        <f t="shared" si="19"/>
        <v>0</v>
      </c>
      <c r="BF187" s="211">
        <f t="shared" si="20"/>
        <v>0</v>
      </c>
      <c r="BG187" s="211">
        <f t="shared" si="21"/>
        <v>0</v>
      </c>
      <c r="BH187" s="211">
        <f t="shared" si="22"/>
        <v>0</v>
      </c>
      <c r="BI187" s="211">
        <f t="shared" si="23"/>
        <v>0</v>
      </c>
      <c r="BJ187" s="14" t="s">
        <v>84</v>
      </c>
      <c r="BK187" s="211">
        <f t="shared" si="24"/>
        <v>0</v>
      </c>
      <c r="BL187" s="14" t="s">
        <v>177</v>
      </c>
      <c r="BM187" s="210" t="s">
        <v>1081</v>
      </c>
    </row>
    <row r="188" spans="1:65" s="2" customFormat="1" ht="33" customHeight="1">
      <c r="A188" s="31"/>
      <c r="B188" s="32"/>
      <c r="C188" s="198" t="s">
        <v>1082</v>
      </c>
      <c r="D188" s="198" t="s">
        <v>173</v>
      </c>
      <c r="E188" s="199" t="s">
        <v>1083</v>
      </c>
      <c r="F188" s="200" t="s">
        <v>1084</v>
      </c>
      <c r="G188" s="201" t="s">
        <v>209</v>
      </c>
      <c r="H188" s="202">
        <v>1</v>
      </c>
      <c r="I188" s="203"/>
      <c r="J188" s="204">
        <f t="shared" si="15"/>
        <v>0</v>
      </c>
      <c r="K188" s="205"/>
      <c r="L188" s="36"/>
      <c r="M188" s="206" t="s">
        <v>1</v>
      </c>
      <c r="N188" s="207" t="s">
        <v>41</v>
      </c>
      <c r="O188" s="68"/>
      <c r="P188" s="208">
        <f t="shared" si="16"/>
        <v>0</v>
      </c>
      <c r="Q188" s="208">
        <v>0</v>
      </c>
      <c r="R188" s="208">
        <f t="shared" si="17"/>
        <v>0</v>
      </c>
      <c r="S188" s="208">
        <v>0</v>
      </c>
      <c r="T188" s="209">
        <f t="shared" si="18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210" t="s">
        <v>177</v>
      </c>
      <c r="AT188" s="210" t="s">
        <v>173</v>
      </c>
      <c r="AU188" s="210" t="s">
        <v>86</v>
      </c>
      <c r="AY188" s="14" t="s">
        <v>169</v>
      </c>
      <c r="BE188" s="211">
        <f t="shared" si="19"/>
        <v>0</v>
      </c>
      <c r="BF188" s="211">
        <f t="shared" si="20"/>
        <v>0</v>
      </c>
      <c r="BG188" s="211">
        <f t="shared" si="21"/>
        <v>0</v>
      </c>
      <c r="BH188" s="211">
        <f t="shared" si="22"/>
        <v>0</v>
      </c>
      <c r="BI188" s="211">
        <f t="shared" si="23"/>
        <v>0</v>
      </c>
      <c r="BJ188" s="14" t="s">
        <v>84</v>
      </c>
      <c r="BK188" s="211">
        <f t="shared" si="24"/>
        <v>0</v>
      </c>
      <c r="BL188" s="14" t="s">
        <v>177</v>
      </c>
      <c r="BM188" s="210" t="s">
        <v>1085</v>
      </c>
    </row>
    <row r="189" spans="1:65" s="2" customFormat="1" ht="21.75" customHeight="1">
      <c r="A189" s="31"/>
      <c r="B189" s="32"/>
      <c r="C189" s="198" t="s">
        <v>1086</v>
      </c>
      <c r="D189" s="198" t="s">
        <v>173</v>
      </c>
      <c r="E189" s="199" t="s">
        <v>1087</v>
      </c>
      <c r="F189" s="200" t="s">
        <v>1088</v>
      </c>
      <c r="G189" s="201" t="s">
        <v>194</v>
      </c>
      <c r="H189" s="202">
        <v>17.745999999999999</v>
      </c>
      <c r="I189" s="203"/>
      <c r="J189" s="204">
        <f t="shared" si="15"/>
        <v>0</v>
      </c>
      <c r="K189" s="205"/>
      <c r="L189" s="36"/>
      <c r="M189" s="206" t="s">
        <v>1</v>
      </c>
      <c r="N189" s="207" t="s">
        <v>41</v>
      </c>
      <c r="O189" s="68"/>
      <c r="P189" s="208">
        <f t="shared" si="16"/>
        <v>0</v>
      </c>
      <c r="Q189" s="208">
        <v>2.4533700000000001</v>
      </c>
      <c r="R189" s="208">
        <f t="shared" si="17"/>
        <v>43.53750402</v>
      </c>
      <c r="S189" s="208">
        <v>0</v>
      </c>
      <c r="T189" s="209">
        <f t="shared" si="18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210" t="s">
        <v>177</v>
      </c>
      <c r="AT189" s="210" t="s">
        <v>173</v>
      </c>
      <c r="AU189" s="210" t="s">
        <v>86</v>
      </c>
      <c r="AY189" s="14" t="s">
        <v>169</v>
      </c>
      <c r="BE189" s="211">
        <f t="shared" si="19"/>
        <v>0</v>
      </c>
      <c r="BF189" s="211">
        <f t="shared" si="20"/>
        <v>0</v>
      </c>
      <c r="BG189" s="211">
        <f t="shared" si="21"/>
        <v>0</v>
      </c>
      <c r="BH189" s="211">
        <f t="shared" si="22"/>
        <v>0</v>
      </c>
      <c r="BI189" s="211">
        <f t="shared" si="23"/>
        <v>0</v>
      </c>
      <c r="BJ189" s="14" t="s">
        <v>84</v>
      </c>
      <c r="BK189" s="211">
        <f t="shared" si="24"/>
        <v>0</v>
      </c>
      <c r="BL189" s="14" t="s">
        <v>177</v>
      </c>
      <c r="BM189" s="210" t="s">
        <v>1089</v>
      </c>
    </row>
    <row r="190" spans="1:65" s="2" customFormat="1" ht="21.75" customHeight="1">
      <c r="A190" s="31"/>
      <c r="B190" s="32"/>
      <c r="C190" s="198" t="s">
        <v>1090</v>
      </c>
      <c r="D190" s="198" t="s">
        <v>173</v>
      </c>
      <c r="E190" s="199" t="s">
        <v>1091</v>
      </c>
      <c r="F190" s="200" t="s">
        <v>1092</v>
      </c>
      <c r="G190" s="201" t="s">
        <v>220</v>
      </c>
      <c r="H190" s="202">
        <v>1.2509999999999999</v>
      </c>
      <c r="I190" s="203"/>
      <c r="J190" s="204">
        <f t="shared" si="15"/>
        <v>0</v>
      </c>
      <c r="K190" s="205"/>
      <c r="L190" s="36"/>
      <c r="M190" s="206" t="s">
        <v>1</v>
      </c>
      <c r="N190" s="207" t="s">
        <v>41</v>
      </c>
      <c r="O190" s="68"/>
      <c r="P190" s="208">
        <f t="shared" si="16"/>
        <v>0</v>
      </c>
      <c r="Q190" s="208">
        <v>1.04887</v>
      </c>
      <c r="R190" s="208">
        <f t="shared" si="17"/>
        <v>1.3121363699999999</v>
      </c>
      <c r="S190" s="208">
        <v>0</v>
      </c>
      <c r="T190" s="209">
        <f t="shared" si="18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210" t="s">
        <v>177</v>
      </c>
      <c r="AT190" s="210" t="s">
        <v>173</v>
      </c>
      <c r="AU190" s="210" t="s">
        <v>86</v>
      </c>
      <c r="AY190" s="14" t="s">
        <v>169</v>
      </c>
      <c r="BE190" s="211">
        <f t="shared" si="19"/>
        <v>0</v>
      </c>
      <c r="BF190" s="211">
        <f t="shared" si="20"/>
        <v>0</v>
      </c>
      <c r="BG190" s="211">
        <f t="shared" si="21"/>
        <v>0</v>
      </c>
      <c r="BH190" s="211">
        <f t="shared" si="22"/>
        <v>0</v>
      </c>
      <c r="BI190" s="211">
        <f t="shared" si="23"/>
        <v>0</v>
      </c>
      <c r="BJ190" s="14" t="s">
        <v>84</v>
      </c>
      <c r="BK190" s="211">
        <f t="shared" si="24"/>
        <v>0</v>
      </c>
      <c r="BL190" s="14" t="s">
        <v>177</v>
      </c>
      <c r="BM190" s="210" t="s">
        <v>1093</v>
      </c>
    </row>
    <row r="191" spans="1:65" s="2" customFormat="1" ht="21.75" customHeight="1">
      <c r="A191" s="31"/>
      <c r="B191" s="32"/>
      <c r="C191" s="198" t="s">
        <v>1094</v>
      </c>
      <c r="D191" s="198" t="s">
        <v>173</v>
      </c>
      <c r="E191" s="199" t="s">
        <v>1095</v>
      </c>
      <c r="F191" s="200" t="s">
        <v>1096</v>
      </c>
      <c r="G191" s="201" t="s">
        <v>220</v>
      </c>
      <c r="H191" s="202">
        <v>8.8999999999999996E-2</v>
      </c>
      <c r="I191" s="203"/>
      <c r="J191" s="204">
        <f t="shared" si="15"/>
        <v>0</v>
      </c>
      <c r="K191" s="205"/>
      <c r="L191" s="36"/>
      <c r="M191" s="206" t="s">
        <v>1</v>
      </c>
      <c r="N191" s="207" t="s">
        <v>41</v>
      </c>
      <c r="O191" s="68"/>
      <c r="P191" s="208">
        <f t="shared" si="16"/>
        <v>0</v>
      </c>
      <c r="Q191" s="208">
        <v>1.06277</v>
      </c>
      <c r="R191" s="208">
        <f t="shared" si="17"/>
        <v>9.4586529999999988E-2</v>
      </c>
      <c r="S191" s="208">
        <v>0</v>
      </c>
      <c r="T191" s="209">
        <f t="shared" si="18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210" t="s">
        <v>177</v>
      </c>
      <c r="AT191" s="210" t="s">
        <v>173</v>
      </c>
      <c r="AU191" s="210" t="s">
        <v>86</v>
      </c>
      <c r="AY191" s="14" t="s">
        <v>169</v>
      </c>
      <c r="BE191" s="211">
        <f t="shared" si="19"/>
        <v>0</v>
      </c>
      <c r="BF191" s="211">
        <f t="shared" si="20"/>
        <v>0</v>
      </c>
      <c r="BG191" s="211">
        <f t="shared" si="21"/>
        <v>0</v>
      </c>
      <c r="BH191" s="211">
        <f t="shared" si="22"/>
        <v>0</v>
      </c>
      <c r="BI191" s="211">
        <f t="shared" si="23"/>
        <v>0</v>
      </c>
      <c r="BJ191" s="14" t="s">
        <v>84</v>
      </c>
      <c r="BK191" s="211">
        <f t="shared" si="24"/>
        <v>0</v>
      </c>
      <c r="BL191" s="14" t="s">
        <v>177</v>
      </c>
      <c r="BM191" s="210" t="s">
        <v>1097</v>
      </c>
    </row>
    <row r="192" spans="1:65" s="2" customFormat="1" ht="21.75" customHeight="1">
      <c r="A192" s="31"/>
      <c r="B192" s="32"/>
      <c r="C192" s="198" t="s">
        <v>1098</v>
      </c>
      <c r="D192" s="198" t="s">
        <v>173</v>
      </c>
      <c r="E192" s="199" t="s">
        <v>1099</v>
      </c>
      <c r="F192" s="200" t="s">
        <v>1100</v>
      </c>
      <c r="G192" s="201" t="s">
        <v>176</v>
      </c>
      <c r="H192" s="202">
        <v>22.863</v>
      </c>
      <c r="I192" s="203"/>
      <c r="J192" s="204">
        <f t="shared" si="15"/>
        <v>0</v>
      </c>
      <c r="K192" s="205"/>
      <c r="L192" s="36"/>
      <c r="M192" s="206" t="s">
        <v>1</v>
      </c>
      <c r="N192" s="207" t="s">
        <v>41</v>
      </c>
      <c r="O192" s="68"/>
      <c r="P192" s="208">
        <f t="shared" si="16"/>
        <v>0</v>
      </c>
      <c r="Q192" s="208">
        <v>1.282E-2</v>
      </c>
      <c r="R192" s="208">
        <f t="shared" si="17"/>
        <v>0.29310365999999999</v>
      </c>
      <c r="S192" s="208">
        <v>0</v>
      </c>
      <c r="T192" s="209">
        <f t="shared" si="18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210" t="s">
        <v>177</v>
      </c>
      <c r="AT192" s="210" t="s">
        <v>173</v>
      </c>
      <c r="AU192" s="210" t="s">
        <v>86</v>
      </c>
      <c r="AY192" s="14" t="s">
        <v>169</v>
      </c>
      <c r="BE192" s="211">
        <f t="shared" si="19"/>
        <v>0</v>
      </c>
      <c r="BF192" s="211">
        <f t="shared" si="20"/>
        <v>0</v>
      </c>
      <c r="BG192" s="211">
        <f t="shared" si="21"/>
        <v>0</v>
      </c>
      <c r="BH192" s="211">
        <f t="shared" si="22"/>
        <v>0</v>
      </c>
      <c r="BI192" s="211">
        <f t="shared" si="23"/>
        <v>0</v>
      </c>
      <c r="BJ192" s="14" t="s">
        <v>84</v>
      </c>
      <c r="BK192" s="211">
        <f t="shared" si="24"/>
        <v>0</v>
      </c>
      <c r="BL192" s="14" t="s">
        <v>177</v>
      </c>
      <c r="BM192" s="210" t="s">
        <v>1101</v>
      </c>
    </row>
    <row r="193" spans="1:65" s="2" customFormat="1" ht="21.75" customHeight="1">
      <c r="A193" s="31"/>
      <c r="B193" s="32"/>
      <c r="C193" s="198" t="s">
        <v>1102</v>
      </c>
      <c r="D193" s="198" t="s">
        <v>173</v>
      </c>
      <c r="E193" s="199" t="s">
        <v>1103</v>
      </c>
      <c r="F193" s="200" t="s">
        <v>1104</v>
      </c>
      <c r="G193" s="201" t="s">
        <v>176</v>
      </c>
      <c r="H193" s="202">
        <v>22.863</v>
      </c>
      <c r="I193" s="203"/>
      <c r="J193" s="204">
        <f t="shared" si="15"/>
        <v>0</v>
      </c>
      <c r="K193" s="205"/>
      <c r="L193" s="36"/>
      <c r="M193" s="206" t="s">
        <v>1</v>
      </c>
      <c r="N193" s="207" t="s">
        <v>41</v>
      </c>
      <c r="O193" s="68"/>
      <c r="P193" s="208">
        <f t="shared" si="16"/>
        <v>0</v>
      </c>
      <c r="Q193" s="208">
        <v>0</v>
      </c>
      <c r="R193" s="208">
        <f t="shared" si="17"/>
        <v>0</v>
      </c>
      <c r="S193" s="208">
        <v>0</v>
      </c>
      <c r="T193" s="209">
        <f t="shared" si="18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210" t="s">
        <v>177</v>
      </c>
      <c r="AT193" s="210" t="s">
        <v>173</v>
      </c>
      <c r="AU193" s="210" t="s">
        <v>86</v>
      </c>
      <c r="AY193" s="14" t="s">
        <v>169</v>
      </c>
      <c r="BE193" s="211">
        <f t="shared" si="19"/>
        <v>0</v>
      </c>
      <c r="BF193" s="211">
        <f t="shared" si="20"/>
        <v>0</v>
      </c>
      <c r="BG193" s="211">
        <f t="shared" si="21"/>
        <v>0</v>
      </c>
      <c r="BH193" s="211">
        <f t="shared" si="22"/>
        <v>0</v>
      </c>
      <c r="BI193" s="211">
        <f t="shared" si="23"/>
        <v>0</v>
      </c>
      <c r="BJ193" s="14" t="s">
        <v>84</v>
      </c>
      <c r="BK193" s="211">
        <f t="shared" si="24"/>
        <v>0</v>
      </c>
      <c r="BL193" s="14" t="s">
        <v>177</v>
      </c>
      <c r="BM193" s="210" t="s">
        <v>1105</v>
      </c>
    </row>
    <row r="194" spans="1:65" s="2" customFormat="1" ht="21.75" customHeight="1">
      <c r="A194" s="31"/>
      <c r="B194" s="32"/>
      <c r="C194" s="198" t="s">
        <v>1106</v>
      </c>
      <c r="D194" s="198" t="s">
        <v>173</v>
      </c>
      <c r="E194" s="199" t="s">
        <v>1107</v>
      </c>
      <c r="F194" s="200" t="s">
        <v>1108</v>
      </c>
      <c r="G194" s="201" t="s">
        <v>176</v>
      </c>
      <c r="H194" s="202">
        <v>39.460999999999999</v>
      </c>
      <c r="I194" s="203"/>
      <c r="J194" s="204">
        <f t="shared" si="15"/>
        <v>0</v>
      </c>
      <c r="K194" s="205"/>
      <c r="L194" s="36"/>
      <c r="M194" s="206" t="s">
        <v>1</v>
      </c>
      <c r="N194" s="207" t="s">
        <v>41</v>
      </c>
      <c r="O194" s="68"/>
      <c r="P194" s="208">
        <f t="shared" si="16"/>
        <v>0</v>
      </c>
      <c r="Q194" s="208">
        <v>8.7399999999999995E-3</v>
      </c>
      <c r="R194" s="208">
        <f t="shared" si="17"/>
        <v>0.34488913999999998</v>
      </c>
      <c r="S194" s="208">
        <v>0</v>
      </c>
      <c r="T194" s="209">
        <f t="shared" si="18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210" t="s">
        <v>177</v>
      </c>
      <c r="AT194" s="210" t="s">
        <v>173</v>
      </c>
      <c r="AU194" s="210" t="s">
        <v>86</v>
      </c>
      <c r="AY194" s="14" t="s">
        <v>169</v>
      </c>
      <c r="BE194" s="211">
        <f t="shared" si="19"/>
        <v>0</v>
      </c>
      <c r="BF194" s="211">
        <f t="shared" si="20"/>
        <v>0</v>
      </c>
      <c r="BG194" s="211">
        <f t="shared" si="21"/>
        <v>0</v>
      </c>
      <c r="BH194" s="211">
        <f t="shared" si="22"/>
        <v>0</v>
      </c>
      <c r="BI194" s="211">
        <f t="shared" si="23"/>
        <v>0</v>
      </c>
      <c r="BJ194" s="14" t="s">
        <v>84</v>
      </c>
      <c r="BK194" s="211">
        <f t="shared" si="24"/>
        <v>0</v>
      </c>
      <c r="BL194" s="14" t="s">
        <v>177</v>
      </c>
      <c r="BM194" s="210" t="s">
        <v>1109</v>
      </c>
    </row>
    <row r="195" spans="1:65" s="2" customFormat="1" ht="21.75" customHeight="1">
      <c r="A195" s="31"/>
      <c r="B195" s="32"/>
      <c r="C195" s="198" t="s">
        <v>1110</v>
      </c>
      <c r="D195" s="198" t="s">
        <v>173</v>
      </c>
      <c r="E195" s="199" t="s">
        <v>1111</v>
      </c>
      <c r="F195" s="200" t="s">
        <v>1112</v>
      </c>
      <c r="G195" s="201" t="s">
        <v>176</v>
      </c>
      <c r="H195" s="202">
        <v>39.460999999999999</v>
      </c>
      <c r="I195" s="203"/>
      <c r="J195" s="204">
        <f t="shared" si="15"/>
        <v>0</v>
      </c>
      <c r="K195" s="205"/>
      <c r="L195" s="36"/>
      <c r="M195" s="206" t="s">
        <v>1</v>
      </c>
      <c r="N195" s="207" t="s">
        <v>41</v>
      </c>
      <c r="O195" s="68"/>
      <c r="P195" s="208">
        <f t="shared" si="16"/>
        <v>0</v>
      </c>
      <c r="Q195" s="208">
        <v>0</v>
      </c>
      <c r="R195" s="208">
        <f t="shared" si="17"/>
        <v>0</v>
      </c>
      <c r="S195" s="208">
        <v>0</v>
      </c>
      <c r="T195" s="209">
        <f t="shared" si="18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210" t="s">
        <v>177</v>
      </c>
      <c r="AT195" s="210" t="s">
        <v>173</v>
      </c>
      <c r="AU195" s="210" t="s">
        <v>86</v>
      </c>
      <c r="AY195" s="14" t="s">
        <v>169</v>
      </c>
      <c r="BE195" s="211">
        <f t="shared" si="19"/>
        <v>0</v>
      </c>
      <c r="BF195" s="211">
        <f t="shared" si="20"/>
        <v>0</v>
      </c>
      <c r="BG195" s="211">
        <f t="shared" si="21"/>
        <v>0</v>
      </c>
      <c r="BH195" s="211">
        <f t="shared" si="22"/>
        <v>0</v>
      </c>
      <c r="BI195" s="211">
        <f t="shared" si="23"/>
        <v>0</v>
      </c>
      <c r="BJ195" s="14" t="s">
        <v>84</v>
      </c>
      <c r="BK195" s="211">
        <f t="shared" si="24"/>
        <v>0</v>
      </c>
      <c r="BL195" s="14" t="s">
        <v>177</v>
      </c>
      <c r="BM195" s="210" t="s">
        <v>1113</v>
      </c>
    </row>
    <row r="196" spans="1:65" s="2" customFormat="1" ht="16.5" customHeight="1">
      <c r="A196" s="31"/>
      <c r="B196" s="32"/>
      <c r="C196" s="198" t="s">
        <v>1114</v>
      </c>
      <c r="D196" s="198" t="s">
        <v>173</v>
      </c>
      <c r="E196" s="199" t="s">
        <v>1115</v>
      </c>
      <c r="F196" s="200" t="s">
        <v>1116</v>
      </c>
      <c r="G196" s="201" t="s">
        <v>209</v>
      </c>
      <c r="H196" s="202">
        <v>1</v>
      </c>
      <c r="I196" s="203"/>
      <c r="J196" s="204">
        <f t="shared" si="15"/>
        <v>0</v>
      </c>
      <c r="K196" s="205"/>
      <c r="L196" s="36"/>
      <c r="M196" s="206" t="s">
        <v>1</v>
      </c>
      <c r="N196" s="207" t="s">
        <v>41</v>
      </c>
      <c r="O196" s="68"/>
      <c r="P196" s="208">
        <f t="shared" si="16"/>
        <v>0</v>
      </c>
      <c r="Q196" s="208">
        <v>0</v>
      </c>
      <c r="R196" s="208">
        <f t="shared" si="17"/>
        <v>0</v>
      </c>
      <c r="S196" s="208">
        <v>0</v>
      </c>
      <c r="T196" s="209">
        <f t="shared" si="18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210" t="s">
        <v>177</v>
      </c>
      <c r="AT196" s="210" t="s">
        <v>173</v>
      </c>
      <c r="AU196" s="210" t="s">
        <v>86</v>
      </c>
      <c r="AY196" s="14" t="s">
        <v>169</v>
      </c>
      <c r="BE196" s="211">
        <f t="shared" si="19"/>
        <v>0</v>
      </c>
      <c r="BF196" s="211">
        <f t="shared" si="20"/>
        <v>0</v>
      </c>
      <c r="BG196" s="211">
        <f t="shared" si="21"/>
        <v>0</v>
      </c>
      <c r="BH196" s="211">
        <f t="shared" si="22"/>
        <v>0</v>
      </c>
      <c r="BI196" s="211">
        <f t="shared" si="23"/>
        <v>0</v>
      </c>
      <c r="BJ196" s="14" t="s">
        <v>84</v>
      </c>
      <c r="BK196" s="211">
        <f t="shared" si="24"/>
        <v>0</v>
      </c>
      <c r="BL196" s="14" t="s">
        <v>177</v>
      </c>
      <c r="BM196" s="210" t="s">
        <v>1117</v>
      </c>
    </row>
    <row r="197" spans="1:65" s="2" customFormat="1" ht="16.5" customHeight="1">
      <c r="A197" s="31"/>
      <c r="B197" s="32"/>
      <c r="C197" s="198" t="s">
        <v>1118</v>
      </c>
      <c r="D197" s="198" t="s">
        <v>173</v>
      </c>
      <c r="E197" s="199" t="s">
        <v>1119</v>
      </c>
      <c r="F197" s="200" t="s">
        <v>1120</v>
      </c>
      <c r="G197" s="201" t="s">
        <v>209</v>
      </c>
      <c r="H197" s="202">
        <v>1</v>
      </c>
      <c r="I197" s="203"/>
      <c r="J197" s="204">
        <f t="shared" si="15"/>
        <v>0</v>
      </c>
      <c r="K197" s="205"/>
      <c r="L197" s="36"/>
      <c r="M197" s="206" t="s">
        <v>1</v>
      </c>
      <c r="N197" s="207" t="s">
        <v>41</v>
      </c>
      <c r="O197" s="68"/>
      <c r="P197" s="208">
        <f t="shared" si="16"/>
        <v>0</v>
      </c>
      <c r="Q197" s="208">
        <v>0</v>
      </c>
      <c r="R197" s="208">
        <f t="shared" si="17"/>
        <v>0</v>
      </c>
      <c r="S197" s="208">
        <v>0</v>
      </c>
      <c r="T197" s="209">
        <f t="shared" si="18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210" t="s">
        <v>177</v>
      </c>
      <c r="AT197" s="210" t="s">
        <v>173</v>
      </c>
      <c r="AU197" s="210" t="s">
        <v>86</v>
      </c>
      <c r="AY197" s="14" t="s">
        <v>169</v>
      </c>
      <c r="BE197" s="211">
        <f t="shared" si="19"/>
        <v>0</v>
      </c>
      <c r="BF197" s="211">
        <f t="shared" si="20"/>
        <v>0</v>
      </c>
      <c r="BG197" s="211">
        <f t="shared" si="21"/>
        <v>0</v>
      </c>
      <c r="BH197" s="211">
        <f t="shared" si="22"/>
        <v>0</v>
      </c>
      <c r="BI197" s="211">
        <f t="shared" si="23"/>
        <v>0</v>
      </c>
      <c r="BJ197" s="14" t="s">
        <v>84</v>
      </c>
      <c r="BK197" s="211">
        <f t="shared" si="24"/>
        <v>0</v>
      </c>
      <c r="BL197" s="14" t="s">
        <v>177</v>
      </c>
      <c r="BM197" s="210" t="s">
        <v>1121</v>
      </c>
    </row>
    <row r="198" spans="1:65" s="2" customFormat="1" ht="16.5" customHeight="1">
      <c r="A198" s="31"/>
      <c r="B198" s="32"/>
      <c r="C198" s="198" t="s">
        <v>1122</v>
      </c>
      <c r="D198" s="198" t="s">
        <v>173</v>
      </c>
      <c r="E198" s="199" t="s">
        <v>1123</v>
      </c>
      <c r="F198" s="200" t="s">
        <v>1124</v>
      </c>
      <c r="G198" s="201" t="s">
        <v>209</v>
      </c>
      <c r="H198" s="202">
        <v>29</v>
      </c>
      <c r="I198" s="203"/>
      <c r="J198" s="204">
        <f t="shared" si="15"/>
        <v>0</v>
      </c>
      <c r="K198" s="205"/>
      <c r="L198" s="36"/>
      <c r="M198" s="206" t="s">
        <v>1</v>
      </c>
      <c r="N198" s="207" t="s">
        <v>41</v>
      </c>
      <c r="O198" s="68"/>
      <c r="P198" s="208">
        <f t="shared" si="16"/>
        <v>0</v>
      </c>
      <c r="Q198" s="208">
        <v>0</v>
      </c>
      <c r="R198" s="208">
        <f t="shared" si="17"/>
        <v>0</v>
      </c>
      <c r="S198" s="208">
        <v>0</v>
      </c>
      <c r="T198" s="209">
        <f t="shared" si="18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210" t="s">
        <v>177</v>
      </c>
      <c r="AT198" s="210" t="s">
        <v>173</v>
      </c>
      <c r="AU198" s="210" t="s">
        <v>86</v>
      </c>
      <c r="AY198" s="14" t="s">
        <v>169</v>
      </c>
      <c r="BE198" s="211">
        <f t="shared" si="19"/>
        <v>0</v>
      </c>
      <c r="BF198" s="211">
        <f t="shared" si="20"/>
        <v>0</v>
      </c>
      <c r="BG198" s="211">
        <f t="shared" si="21"/>
        <v>0</v>
      </c>
      <c r="BH198" s="211">
        <f t="shared" si="22"/>
        <v>0</v>
      </c>
      <c r="BI198" s="211">
        <f t="shared" si="23"/>
        <v>0</v>
      </c>
      <c r="BJ198" s="14" t="s">
        <v>84</v>
      </c>
      <c r="BK198" s="211">
        <f t="shared" si="24"/>
        <v>0</v>
      </c>
      <c r="BL198" s="14" t="s">
        <v>177</v>
      </c>
      <c r="BM198" s="210" t="s">
        <v>1125</v>
      </c>
    </row>
    <row r="199" spans="1:65" s="12" customFormat="1" ht="22.9" customHeight="1">
      <c r="B199" s="182"/>
      <c r="C199" s="183"/>
      <c r="D199" s="184" t="s">
        <v>75</v>
      </c>
      <c r="E199" s="196" t="s">
        <v>222</v>
      </c>
      <c r="F199" s="196" t="s">
        <v>864</v>
      </c>
      <c r="G199" s="183"/>
      <c r="H199" s="183"/>
      <c r="I199" s="186"/>
      <c r="J199" s="197">
        <f>BK199</f>
        <v>0</v>
      </c>
      <c r="K199" s="183"/>
      <c r="L199" s="188"/>
      <c r="M199" s="189"/>
      <c r="N199" s="190"/>
      <c r="O199" s="190"/>
      <c r="P199" s="191">
        <f>SUM(P200:P223)</f>
        <v>0</v>
      </c>
      <c r="Q199" s="190"/>
      <c r="R199" s="191">
        <f>SUM(R200:R223)</f>
        <v>114.83164101999999</v>
      </c>
      <c r="S199" s="190"/>
      <c r="T199" s="192">
        <f>SUM(T200:T223)</f>
        <v>0</v>
      </c>
      <c r="AR199" s="193" t="s">
        <v>84</v>
      </c>
      <c r="AT199" s="194" t="s">
        <v>75</v>
      </c>
      <c r="AU199" s="194" t="s">
        <v>84</v>
      </c>
      <c r="AY199" s="193" t="s">
        <v>169</v>
      </c>
      <c r="BK199" s="195">
        <f>SUM(BK200:BK223)</f>
        <v>0</v>
      </c>
    </row>
    <row r="200" spans="1:65" s="2" customFormat="1" ht="21.75" customHeight="1">
      <c r="A200" s="31"/>
      <c r="B200" s="32"/>
      <c r="C200" s="198" t="s">
        <v>1126</v>
      </c>
      <c r="D200" s="198" t="s">
        <v>173</v>
      </c>
      <c r="E200" s="199" t="s">
        <v>1127</v>
      </c>
      <c r="F200" s="200" t="s">
        <v>1128</v>
      </c>
      <c r="G200" s="201" t="s">
        <v>176</v>
      </c>
      <c r="H200" s="202">
        <v>177.38499999999999</v>
      </c>
      <c r="I200" s="203"/>
      <c r="J200" s="204">
        <f t="shared" ref="J200:J223" si="25">ROUND(I200*H200,2)</f>
        <v>0</v>
      </c>
      <c r="K200" s="205"/>
      <c r="L200" s="36"/>
      <c r="M200" s="206" t="s">
        <v>1</v>
      </c>
      <c r="N200" s="207" t="s">
        <v>41</v>
      </c>
      <c r="O200" s="68"/>
      <c r="P200" s="208">
        <f t="shared" ref="P200:P223" si="26">O200*H200</f>
        <v>0</v>
      </c>
      <c r="Q200" s="208">
        <v>0</v>
      </c>
      <c r="R200" s="208">
        <f t="shared" ref="R200:R223" si="27">Q200*H200</f>
        <v>0</v>
      </c>
      <c r="S200" s="208">
        <v>0</v>
      </c>
      <c r="T200" s="209">
        <f t="shared" ref="T200:T223" si="28"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210" t="s">
        <v>177</v>
      </c>
      <c r="AT200" s="210" t="s">
        <v>173</v>
      </c>
      <c r="AU200" s="210" t="s">
        <v>86</v>
      </c>
      <c r="AY200" s="14" t="s">
        <v>169</v>
      </c>
      <c r="BE200" s="211">
        <f t="shared" ref="BE200:BE223" si="29">IF(N200="základní",J200,0)</f>
        <v>0</v>
      </c>
      <c r="BF200" s="211">
        <f t="shared" ref="BF200:BF223" si="30">IF(N200="snížená",J200,0)</f>
        <v>0</v>
      </c>
      <c r="BG200" s="211">
        <f t="shared" ref="BG200:BG223" si="31">IF(N200="zákl. přenesená",J200,0)</f>
        <v>0</v>
      </c>
      <c r="BH200" s="211">
        <f t="shared" ref="BH200:BH223" si="32">IF(N200="sníž. přenesená",J200,0)</f>
        <v>0</v>
      </c>
      <c r="BI200" s="211">
        <f t="shared" ref="BI200:BI223" si="33">IF(N200="nulová",J200,0)</f>
        <v>0</v>
      </c>
      <c r="BJ200" s="14" t="s">
        <v>84</v>
      </c>
      <c r="BK200" s="211">
        <f t="shared" ref="BK200:BK223" si="34">ROUND(I200*H200,2)</f>
        <v>0</v>
      </c>
      <c r="BL200" s="14" t="s">
        <v>177</v>
      </c>
      <c r="BM200" s="210" t="s">
        <v>1129</v>
      </c>
    </row>
    <row r="201" spans="1:65" s="2" customFormat="1" ht="21.75" customHeight="1">
      <c r="A201" s="31"/>
      <c r="B201" s="32"/>
      <c r="C201" s="198" t="s">
        <v>251</v>
      </c>
      <c r="D201" s="198" t="s">
        <v>173</v>
      </c>
      <c r="E201" s="199" t="s">
        <v>1130</v>
      </c>
      <c r="F201" s="200" t="s">
        <v>1131</v>
      </c>
      <c r="G201" s="201" t="s">
        <v>176</v>
      </c>
      <c r="H201" s="202">
        <v>177.38499999999999</v>
      </c>
      <c r="I201" s="203"/>
      <c r="J201" s="204">
        <f t="shared" si="25"/>
        <v>0</v>
      </c>
      <c r="K201" s="205"/>
      <c r="L201" s="36"/>
      <c r="M201" s="206" t="s">
        <v>1</v>
      </c>
      <c r="N201" s="207" t="s">
        <v>41</v>
      </c>
      <c r="O201" s="68"/>
      <c r="P201" s="208">
        <f t="shared" si="26"/>
        <v>0</v>
      </c>
      <c r="Q201" s="208">
        <v>2.5999999999999998E-4</v>
      </c>
      <c r="R201" s="208">
        <f t="shared" si="27"/>
        <v>4.612009999999999E-2</v>
      </c>
      <c r="S201" s="208">
        <v>0</v>
      </c>
      <c r="T201" s="209">
        <f t="shared" si="28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210" t="s">
        <v>177</v>
      </c>
      <c r="AT201" s="210" t="s">
        <v>173</v>
      </c>
      <c r="AU201" s="210" t="s">
        <v>86</v>
      </c>
      <c r="AY201" s="14" t="s">
        <v>169</v>
      </c>
      <c r="BE201" s="211">
        <f t="shared" si="29"/>
        <v>0</v>
      </c>
      <c r="BF201" s="211">
        <f t="shared" si="30"/>
        <v>0</v>
      </c>
      <c r="BG201" s="211">
        <f t="shared" si="31"/>
        <v>0</v>
      </c>
      <c r="BH201" s="211">
        <f t="shared" si="32"/>
        <v>0</v>
      </c>
      <c r="BI201" s="211">
        <f t="shared" si="33"/>
        <v>0</v>
      </c>
      <c r="BJ201" s="14" t="s">
        <v>84</v>
      </c>
      <c r="BK201" s="211">
        <f t="shared" si="34"/>
        <v>0</v>
      </c>
      <c r="BL201" s="14" t="s">
        <v>177</v>
      </c>
      <c r="BM201" s="210" t="s">
        <v>1132</v>
      </c>
    </row>
    <row r="202" spans="1:65" s="2" customFormat="1" ht="21.75" customHeight="1">
      <c r="A202" s="31"/>
      <c r="B202" s="32"/>
      <c r="C202" s="198" t="s">
        <v>359</v>
      </c>
      <c r="D202" s="198" t="s">
        <v>173</v>
      </c>
      <c r="E202" s="199" t="s">
        <v>1133</v>
      </c>
      <c r="F202" s="200" t="s">
        <v>1134</v>
      </c>
      <c r="G202" s="201" t="s">
        <v>176</v>
      </c>
      <c r="H202" s="202">
        <v>148.5</v>
      </c>
      <c r="I202" s="203"/>
      <c r="J202" s="204">
        <f t="shared" si="25"/>
        <v>0</v>
      </c>
      <c r="K202" s="205"/>
      <c r="L202" s="36"/>
      <c r="M202" s="206" t="s">
        <v>1</v>
      </c>
      <c r="N202" s="207" t="s">
        <v>41</v>
      </c>
      <c r="O202" s="68"/>
      <c r="P202" s="208">
        <f t="shared" si="26"/>
        <v>0</v>
      </c>
      <c r="Q202" s="208">
        <v>4.3800000000000002E-3</v>
      </c>
      <c r="R202" s="208">
        <f t="shared" si="27"/>
        <v>0.65043000000000006</v>
      </c>
      <c r="S202" s="208">
        <v>0</v>
      </c>
      <c r="T202" s="209">
        <f t="shared" si="28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210" t="s">
        <v>177</v>
      </c>
      <c r="AT202" s="210" t="s">
        <v>173</v>
      </c>
      <c r="AU202" s="210" t="s">
        <v>86</v>
      </c>
      <c r="AY202" s="14" t="s">
        <v>169</v>
      </c>
      <c r="BE202" s="211">
        <f t="shared" si="29"/>
        <v>0</v>
      </c>
      <c r="BF202" s="211">
        <f t="shared" si="30"/>
        <v>0</v>
      </c>
      <c r="BG202" s="211">
        <f t="shared" si="31"/>
        <v>0</v>
      </c>
      <c r="BH202" s="211">
        <f t="shared" si="32"/>
        <v>0</v>
      </c>
      <c r="BI202" s="211">
        <f t="shared" si="33"/>
        <v>0</v>
      </c>
      <c r="BJ202" s="14" t="s">
        <v>84</v>
      </c>
      <c r="BK202" s="211">
        <f t="shared" si="34"/>
        <v>0</v>
      </c>
      <c r="BL202" s="14" t="s">
        <v>177</v>
      </c>
      <c r="BM202" s="210" t="s">
        <v>1135</v>
      </c>
    </row>
    <row r="203" spans="1:65" s="2" customFormat="1" ht="21.75" customHeight="1">
      <c r="A203" s="31"/>
      <c r="B203" s="32"/>
      <c r="C203" s="198" t="s">
        <v>1136</v>
      </c>
      <c r="D203" s="198" t="s">
        <v>173</v>
      </c>
      <c r="E203" s="199" t="s">
        <v>1137</v>
      </c>
      <c r="F203" s="200" t="s">
        <v>1138</v>
      </c>
      <c r="G203" s="201" t="s">
        <v>176</v>
      </c>
      <c r="H203" s="202">
        <v>28.885000000000002</v>
      </c>
      <c r="I203" s="203"/>
      <c r="J203" s="204">
        <f t="shared" si="25"/>
        <v>0</v>
      </c>
      <c r="K203" s="205"/>
      <c r="L203" s="36"/>
      <c r="M203" s="206" t="s">
        <v>1</v>
      </c>
      <c r="N203" s="207" t="s">
        <v>41</v>
      </c>
      <c r="O203" s="68"/>
      <c r="P203" s="208">
        <f t="shared" si="26"/>
        <v>0</v>
      </c>
      <c r="Q203" s="208">
        <v>3.0000000000000001E-3</v>
      </c>
      <c r="R203" s="208">
        <f t="shared" si="27"/>
        <v>8.665500000000001E-2</v>
      </c>
      <c r="S203" s="208">
        <v>0</v>
      </c>
      <c r="T203" s="209">
        <f t="shared" si="28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210" t="s">
        <v>177</v>
      </c>
      <c r="AT203" s="210" t="s">
        <v>173</v>
      </c>
      <c r="AU203" s="210" t="s">
        <v>86</v>
      </c>
      <c r="AY203" s="14" t="s">
        <v>169</v>
      </c>
      <c r="BE203" s="211">
        <f t="shared" si="29"/>
        <v>0</v>
      </c>
      <c r="BF203" s="211">
        <f t="shared" si="30"/>
        <v>0</v>
      </c>
      <c r="BG203" s="211">
        <f t="shared" si="31"/>
        <v>0</v>
      </c>
      <c r="BH203" s="211">
        <f t="shared" si="32"/>
        <v>0</v>
      </c>
      <c r="BI203" s="211">
        <f t="shared" si="33"/>
        <v>0</v>
      </c>
      <c r="BJ203" s="14" t="s">
        <v>84</v>
      </c>
      <c r="BK203" s="211">
        <f t="shared" si="34"/>
        <v>0</v>
      </c>
      <c r="BL203" s="14" t="s">
        <v>177</v>
      </c>
      <c r="BM203" s="210" t="s">
        <v>1139</v>
      </c>
    </row>
    <row r="204" spans="1:65" s="2" customFormat="1" ht="21.75" customHeight="1">
      <c r="A204" s="31"/>
      <c r="B204" s="32"/>
      <c r="C204" s="198" t="s">
        <v>307</v>
      </c>
      <c r="D204" s="198" t="s">
        <v>173</v>
      </c>
      <c r="E204" s="199" t="s">
        <v>865</v>
      </c>
      <c r="F204" s="200" t="s">
        <v>866</v>
      </c>
      <c r="G204" s="201" t="s">
        <v>176</v>
      </c>
      <c r="H204" s="202">
        <v>767.79200000000003</v>
      </c>
      <c r="I204" s="203"/>
      <c r="J204" s="204">
        <f t="shared" si="25"/>
        <v>0</v>
      </c>
      <c r="K204" s="205"/>
      <c r="L204" s="36"/>
      <c r="M204" s="206" t="s">
        <v>1</v>
      </c>
      <c r="N204" s="207" t="s">
        <v>41</v>
      </c>
      <c r="O204" s="68"/>
      <c r="P204" s="208">
        <f t="shared" si="26"/>
        <v>0</v>
      </c>
      <c r="Q204" s="208">
        <v>7.3499999999999998E-3</v>
      </c>
      <c r="R204" s="208">
        <f t="shared" si="27"/>
        <v>5.6432712</v>
      </c>
      <c r="S204" s="208">
        <v>0</v>
      </c>
      <c r="T204" s="209">
        <f t="shared" si="28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210" t="s">
        <v>177</v>
      </c>
      <c r="AT204" s="210" t="s">
        <v>173</v>
      </c>
      <c r="AU204" s="210" t="s">
        <v>86</v>
      </c>
      <c r="AY204" s="14" t="s">
        <v>169</v>
      </c>
      <c r="BE204" s="211">
        <f t="shared" si="29"/>
        <v>0</v>
      </c>
      <c r="BF204" s="211">
        <f t="shared" si="30"/>
        <v>0</v>
      </c>
      <c r="BG204" s="211">
        <f t="shared" si="31"/>
        <v>0</v>
      </c>
      <c r="BH204" s="211">
        <f t="shared" si="32"/>
        <v>0</v>
      </c>
      <c r="BI204" s="211">
        <f t="shared" si="33"/>
        <v>0</v>
      </c>
      <c r="BJ204" s="14" t="s">
        <v>84</v>
      </c>
      <c r="BK204" s="211">
        <f t="shared" si="34"/>
        <v>0</v>
      </c>
      <c r="BL204" s="14" t="s">
        <v>177</v>
      </c>
      <c r="BM204" s="210" t="s">
        <v>1140</v>
      </c>
    </row>
    <row r="205" spans="1:65" s="2" customFormat="1" ht="21.75" customHeight="1">
      <c r="A205" s="31"/>
      <c r="B205" s="32"/>
      <c r="C205" s="198" t="s">
        <v>293</v>
      </c>
      <c r="D205" s="198" t="s">
        <v>173</v>
      </c>
      <c r="E205" s="199" t="s">
        <v>1141</v>
      </c>
      <c r="F205" s="200" t="s">
        <v>1142</v>
      </c>
      <c r="G205" s="201" t="s">
        <v>176</v>
      </c>
      <c r="H205" s="202">
        <v>349.79</v>
      </c>
      <c r="I205" s="203"/>
      <c r="J205" s="204">
        <f t="shared" si="25"/>
        <v>0</v>
      </c>
      <c r="K205" s="205"/>
      <c r="L205" s="36"/>
      <c r="M205" s="206" t="s">
        <v>1</v>
      </c>
      <c r="N205" s="207" t="s">
        <v>41</v>
      </c>
      <c r="O205" s="68"/>
      <c r="P205" s="208">
        <f t="shared" si="26"/>
        <v>0</v>
      </c>
      <c r="Q205" s="208">
        <v>2.5999999999999998E-4</v>
      </c>
      <c r="R205" s="208">
        <f t="shared" si="27"/>
        <v>9.0945399999999996E-2</v>
      </c>
      <c r="S205" s="208">
        <v>0</v>
      </c>
      <c r="T205" s="209">
        <f t="shared" si="28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210" t="s">
        <v>177</v>
      </c>
      <c r="AT205" s="210" t="s">
        <v>173</v>
      </c>
      <c r="AU205" s="210" t="s">
        <v>86</v>
      </c>
      <c r="AY205" s="14" t="s">
        <v>169</v>
      </c>
      <c r="BE205" s="211">
        <f t="shared" si="29"/>
        <v>0</v>
      </c>
      <c r="BF205" s="211">
        <f t="shared" si="30"/>
        <v>0</v>
      </c>
      <c r="BG205" s="211">
        <f t="shared" si="31"/>
        <v>0</v>
      </c>
      <c r="BH205" s="211">
        <f t="shared" si="32"/>
        <v>0</v>
      </c>
      <c r="BI205" s="211">
        <f t="shared" si="33"/>
        <v>0</v>
      </c>
      <c r="BJ205" s="14" t="s">
        <v>84</v>
      </c>
      <c r="BK205" s="211">
        <f t="shared" si="34"/>
        <v>0</v>
      </c>
      <c r="BL205" s="14" t="s">
        <v>177</v>
      </c>
      <c r="BM205" s="210" t="s">
        <v>1143</v>
      </c>
    </row>
    <row r="206" spans="1:65" s="2" customFormat="1" ht="21.75" customHeight="1">
      <c r="A206" s="31"/>
      <c r="B206" s="32"/>
      <c r="C206" s="198" t="s">
        <v>282</v>
      </c>
      <c r="D206" s="198" t="s">
        <v>173</v>
      </c>
      <c r="E206" s="199" t="s">
        <v>1144</v>
      </c>
      <c r="F206" s="200" t="s">
        <v>1145</v>
      </c>
      <c r="G206" s="201" t="s">
        <v>176</v>
      </c>
      <c r="H206" s="202">
        <v>196.71299999999999</v>
      </c>
      <c r="I206" s="203"/>
      <c r="J206" s="204">
        <f t="shared" si="25"/>
        <v>0</v>
      </c>
      <c r="K206" s="205"/>
      <c r="L206" s="36"/>
      <c r="M206" s="206" t="s">
        <v>1</v>
      </c>
      <c r="N206" s="207" t="s">
        <v>41</v>
      </c>
      <c r="O206" s="68"/>
      <c r="P206" s="208">
        <f t="shared" si="26"/>
        <v>0</v>
      </c>
      <c r="Q206" s="208">
        <v>4.3800000000000002E-3</v>
      </c>
      <c r="R206" s="208">
        <f t="shared" si="27"/>
        <v>0.86160294000000004</v>
      </c>
      <c r="S206" s="208">
        <v>0</v>
      </c>
      <c r="T206" s="209">
        <f t="shared" si="28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210" t="s">
        <v>177</v>
      </c>
      <c r="AT206" s="210" t="s">
        <v>173</v>
      </c>
      <c r="AU206" s="210" t="s">
        <v>86</v>
      </c>
      <c r="AY206" s="14" t="s">
        <v>169</v>
      </c>
      <c r="BE206" s="211">
        <f t="shared" si="29"/>
        <v>0</v>
      </c>
      <c r="BF206" s="211">
        <f t="shared" si="30"/>
        <v>0</v>
      </c>
      <c r="BG206" s="211">
        <f t="shared" si="31"/>
        <v>0</v>
      </c>
      <c r="BH206" s="211">
        <f t="shared" si="32"/>
        <v>0</v>
      </c>
      <c r="BI206" s="211">
        <f t="shared" si="33"/>
        <v>0</v>
      </c>
      <c r="BJ206" s="14" t="s">
        <v>84</v>
      </c>
      <c r="BK206" s="211">
        <f t="shared" si="34"/>
        <v>0</v>
      </c>
      <c r="BL206" s="14" t="s">
        <v>177</v>
      </c>
      <c r="BM206" s="210" t="s">
        <v>1146</v>
      </c>
    </row>
    <row r="207" spans="1:65" s="2" customFormat="1" ht="21.75" customHeight="1">
      <c r="A207" s="31"/>
      <c r="B207" s="32"/>
      <c r="C207" s="198" t="s">
        <v>1147</v>
      </c>
      <c r="D207" s="198" t="s">
        <v>173</v>
      </c>
      <c r="E207" s="199" t="s">
        <v>1148</v>
      </c>
      <c r="F207" s="200" t="s">
        <v>1149</v>
      </c>
      <c r="G207" s="201" t="s">
        <v>176</v>
      </c>
      <c r="H207" s="202">
        <v>138.70699999999999</v>
      </c>
      <c r="I207" s="203"/>
      <c r="J207" s="204">
        <f t="shared" si="25"/>
        <v>0</v>
      </c>
      <c r="K207" s="205"/>
      <c r="L207" s="36"/>
      <c r="M207" s="206" t="s">
        <v>1</v>
      </c>
      <c r="N207" s="207" t="s">
        <v>41</v>
      </c>
      <c r="O207" s="68"/>
      <c r="P207" s="208">
        <f t="shared" si="26"/>
        <v>0</v>
      </c>
      <c r="Q207" s="208">
        <v>3.0000000000000001E-3</v>
      </c>
      <c r="R207" s="208">
        <f t="shared" si="27"/>
        <v>0.41612099999999996</v>
      </c>
      <c r="S207" s="208">
        <v>0</v>
      </c>
      <c r="T207" s="209">
        <f t="shared" si="28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210" t="s">
        <v>177</v>
      </c>
      <c r="AT207" s="210" t="s">
        <v>173</v>
      </c>
      <c r="AU207" s="210" t="s">
        <v>86</v>
      </c>
      <c r="AY207" s="14" t="s">
        <v>169</v>
      </c>
      <c r="BE207" s="211">
        <f t="shared" si="29"/>
        <v>0</v>
      </c>
      <c r="BF207" s="211">
        <f t="shared" si="30"/>
        <v>0</v>
      </c>
      <c r="BG207" s="211">
        <f t="shared" si="31"/>
        <v>0</v>
      </c>
      <c r="BH207" s="211">
        <f t="shared" si="32"/>
        <v>0</v>
      </c>
      <c r="BI207" s="211">
        <f t="shared" si="33"/>
        <v>0</v>
      </c>
      <c r="BJ207" s="14" t="s">
        <v>84</v>
      </c>
      <c r="BK207" s="211">
        <f t="shared" si="34"/>
        <v>0</v>
      </c>
      <c r="BL207" s="14" t="s">
        <v>177</v>
      </c>
      <c r="BM207" s="210" t="s">
        <v>1150</v>
      </c>
    </row>
    <row r="208" spans="1:65" s="2" customFormat="1" ht="21.75" customHeight="1">
      <c r="A208" s="31"/>
      <c r="B208" s="32"/>
      <c r="C208" s="198" t="s">
        <v>7</v>
      </c>
      <c r="D208" s="198" t="s">
        <v>173</v>
      </c>
      <c r="E208" s="199" t="s">
        <v>1151</v>
      </c>
      <c r="F208" s="200" t="s">
        <v>1152</v>
      </c>
      <c r="G208" s="201" t="s">
        <v>176</v>
      </c>
      <c r="H208" s="202">
        <v>59.850999999999999</v>
      </c>
      <c r="I208" s="203"/>
      <c r="J208" s="204">
        <f t="shared" si="25"/>
        <v>0</v>
      </c>
      <c r="K208" s="205"/>
      <c r="L208" s="36"/>
      <c r="M208" s="206" t="s">
        <v>1</v>
      </c>
      <c r="N208" s="207" t="s">
        <v>41</v>
      </c>
      <c r="O208" s="68"/>
      <c r="P208" s="208">
        <f t="shared" si="26"/>
        <v>0</v>
      </c>
      <c r="Q208" s="208">
        <v>1.575E-2</v>
      </c>
      <c r="R208" s="208">
        <f t="shared" si="27"/>
        <v>0.94265325</v>
      </c>
      <c r="S208" s="208">
        <v>0</v>
      </c>
      <c r="T208" s="209">
        <f t="shared" si="28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210" t="s">
        <v>177</v>
      </c>
      <c r="AT208" s="210" t="s">
        <v>173</v>
      </c>
      <c r="AU208" s="210" t="s">
        <v>86</v>
      </c>
      <c r="AY208" s="14" t="s">
        <v>169</v>
      </c>
      <c r="BE208" s="211">
        <f t="shared" si="29"/>
        <v>0</v>
      </c>
      <c r="BF208" s="211">
        <f t="shared" si="30"/>
        <v>0</v>
      </c>
      <c r="BG208" s="211">
        <f t="shared" si="31"/>
        <v>0</v>
      </c>
      <c r="BH208" s="211">
        <f t="shared" si="32"/>
        <v>0</v>
      </c>
      <c r="BI208" s="211">
        <f t="shared" si="33"/>
        <v>0</v>
      </c>
      <c r="BJ208" s="14" t="s">
        <v>84</v>
      </c>
      <c r="BK208" s="211">
        <f t="shared" si="34"/>
        <v>0</v>
      </c>
      <c r="BL208" s="14" t="s">
        <v>177</v>
      </c>
      <c r="BM208" s="210" t="s">
        <v>1153</v>
      </c>
    </row>
    <row r="209" spans="1:65" s="2" customFormat="1" ht="21.75" customHeight="1">
      <c r="A209" s="31"/>
      <c r="B209" s="32"/>
      <c r="C209" s="198" t="s">
        <v>253</v>
      </c>
      <c r="D209" s="198" t="s">
        <v>173</v>
      </c>
      <c r="E209" s="199" t="s">
        <v>1154</v>
      </c>
      <c r="F209" s="200" t="s">
        <v>1155</v>
      </c>
      <c r="G209" s="201" t="s">
        <v>176</v>
      </c>
      <c r="H209" s="202">
        <v>251.72200000000001</v>
      </c>
      <c r="I209" s="203"/>
      <c r="J209" s="204">
        <f t="shared" si="25"/>
        <v>0</v>
      </c>
      <c r="K209" s="205"/>
      <c r="L209" s="36"/>
      <c r="M209" s="206" t="s">
        <v>1</v>
      </c>
      <c r="N209" s="207" t="s">
        <v>41</v>
      </c>
      <c r="O209" s="68"/>
      <c r="P209" s="208">
        <f t="shared" si="26"/>
        <v>0</v>
      </c>
      <c r="Q209" s="208">
        <v>1.54E-2</v>
      </c>
      <c r="R209" s="208">
        <f t="shared" si="27"/>
        <v>3.8765188000000004</v>
      </c>
      <c r="S209" s="208">
        <v>0</v>
      </c>
      <c r="T209" s="209">
        <f t="shared" si="28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210" t="s">
        <v>177</v>
      </c>
      <c r="AT209" s="210" t="s">
        <v>173</v>
      </c>
      <c r="AU209" s="210" t="s">
        <v>86</v>
      </c>
      <c r="AY209" s="14" t="s">
        <v>169</v>
      </c>
      <c r="BE209" s="211">
        <f t="shared" si="29"/>
        <v>0</v>
      </c>
      <c r="BF209" s="211">
        <f t="shared" si="30"/>
        <v>0</v>
      </c>
      <c r="BG209" s="211">
        <f t="shared" si="31"/>
        <v>0</v>
      </c>
      <c r="BH209" s="211">
        <f t="shared" si="32"/>
        <v>0</v>
      </c>
      <c r="BI209" s="211">
        <f t="shared" si="33"/>
        <v>0</v>
      </c>
      <c r="BJ209" s="14" t="s">
        <v>84</v>
      </c>
      <c r="BK209" s="211">
        <f t="shared" si="34"/>
        <v>0</v>
      </c>
      <c r="BL209" s="14" t="s">
        <v>177</v>
      </c>
      <c r="BM209" s="210" t="s">
        <v>1156</v>
      </c>
    </row>
    <row r="210" spans="1:65" s="2" customFormat="1" ht="21.75" customHeight="1">
      <c r="A210" s="31"/>
      <c r="B210" s="32"/>
      <c r="C210" s="198" t="s">
        <v>237</v>
      </c>
      <c r="D210" s="198" t="s">
        <v>173</v>
      </c>
      <c r="E210" s="199" t="s">
        <v>868</v>
      </c>
      <c r="F210" s="200" t="s">
        <v>869</v>
      </c>
      <c r="G210" s="201" t="s">
        <v>176</v>
      </c>
      <c r="H210" s="202">
        <v>325.983</v>
      </c>
      <c r="I210" s="203"/>
      <c r="J210" s="204">
        <f t="shared" si="25"/>
        <v>0</v>
      </c>
      <c r="K210" s="205"/>
      <c r="L210" s="36"/>
      <c r="M210" s="206" t="s">
        <v>1</v>
      </c>
      <c r="N210" s="207" t="s">
        <v>41</v>
      </c>
      <c r="O210" s="68"/>
      <c r="P210" s="208">
        <f t="shared" si="26"/>
        <v>0</v>
      </c>
      <c r="Q210" s="208">
        <v>1.8380000000000001E-2</v>
      </c>
      <c r="R210" s="208">
        <f t="shared" si="27"/>
        <v>5.9915675400000001</v>
      </c>
      <c r="S210" s="208">
        <v>0</v>
      </c>
      <c r="T210" s="209">
        <f t="shared" si="28"/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210" t="s">
        <v>177</v>
      </c>
      <c r="AT210" s="210" t="s">
        <v>173</v>
      </c>
      <c r="AU210" s="210" t="s">
        <v>86</v>
      </c>
      <c r="AY210" s="14" t="s">
        <v>169</v>
      </c>
      <c r="BE210" s="211">
        <f t="shared" si="29"/>
        <v>0</v>
      </c>
      <c r="BF210" s="211">
        <f t="shared" si="30"/>
        <v>0</v>
      </c>
      <c r="BG210" s="211">
        <f t="shared" si="31"/>
        <v>0</v>
      </c>
      <c r="BH210" s="211">
        <f t="shared" si="32"/>
        <v>0</v>
      </c>
      <c r="BI210" s="211">
        <f t="shared" si="33"/>
        <v>0</v>
      </c>
      <c r="BJ210" s="14" t="s">
        <v>84</v>
      </c>
      <c r="BK210" s="211">
        <f t="shared" si="34"/>
        <v>0</v>
      </c>
      <c r="BL210" s="14" t="s">
        <v>177</v>
      </c>
      <c r="BM210" s="210" t="s">
        <v>1157</v>
      </c>
    </row>
    <row r="211" spans="1:65" s="2" customFormat="1" ht="21.75" customHeight="1">
      <c r="A211" s="31"/>
      <c r="B211" s="32"/>
      <c r="C211" s="198" t="s">
        <v>1158</v>
      </c>
      <c r="D211" s="198" t="s">
        <v>173</v>
      </c>
      <c r="E211" s="199" t="s">
        <v>1159</v>
      </c>
      <c r="F211" s="200" t="s">
        <v>1160</v>
      </c>
      <c r="G211" s="201" t="s">
        <v>176</v>
      </c>
      <c r="H211" s="202">
        <v>3.3660000000000001</v>
      </c>
      <c r="I211" s="203"/>
      <c r="J211" s="204">
        <f t="shared" si="25"/>
        <v>0</v>
      </c>
      <c r="K211" s="205"/>
      <c r="L211" s="36"/>
      <c r="M211" s="206" t="s">
        <v>1</v>
      </c>
      <c r="N211" s="207" t="s">
        <v>41</v>
      </c>
      <c r="O211" s="68"/>
      <c r="P211" s="208">
        <f t="shared" si="26"/>
        <v>0</v>
      </c>
      <c r="Q211" s="208">
        <v>3.3579999999999999E-2</v>
      </c>
      <c r="R211" s="208">
        <f t="shared" si="27"/>
        <v>0.11303028</v>
      </c>
      <c r="S211" s="208">
        <v>0</v>
      </c>
      <c r="T211" s="209">
        <f t="shared" si="28"/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210" t="s">
        <v>177</v>
      </c>
      <c r="AT211" s="210" t="s">
        <v>173</v>
      </c>
      <c r="AU211" s="210" t="s">
        <v>86</v>
      </c>
      <c r="AY211" s="14" t="s">
        <v>169</v>
      </c>
      <c r="BE211" s="211">
        <f t="shared" si="29"/>
        <v>0</v>
      </c>
      <c r="BF211" s="211">
        <f t="shared" si="30"/>
        <v>0</v>
      </c>
      <c r="BG211" s="211">
        <f t="shared" si="31"/>
        <v>0</v>
      </c>
      <c r="BH211" s="211">
        <f t="shared" si="32"/>
        <v>0</v>
      </c>
      <c r="BI211" s="211">
        <f t="shared" si="33"/>
        <v>0</v>
      </c>
      <c r="BJ211" s="14" t="s">
        <v>84</v>
      </c>
      <c r="BK211" s="211">
        <f t="shared" si="34"/>
        <v>0</v>
      </c>
      <c r="BL211" s="14" t="s">
        <v>177</v>
      </c>
      <c r="BM211" s="210" t="s">
        <v>1161</v>
      </c>
    </row>
    <row r="212" spans="1:65" s="2" customFormat="1" ht="21.75" customHeight="1">
      <c r="A212" s="31"/>
      <c r="B212" s="32"/>
      <c r="C212" s="198" t="s">
        <v>1162</v>
      </c>
      <c r="D212" s="198" t="s">
        <v>173</v>
      </c>
      <c r="E212" s="199" t="s">
        <v>1163</v>
      </c>
      <c r="F212" s="200" t="s">
        <v>1164</v>
      </c>
      <c r="G212" s="201" t="s">
        <v>176</v>
      </c>
      <c r="H212" s="202">
        <v>22.952000000000002</v>
      </c>
      <c r="I212" s="203"/>
      <c r="J212" s="204">
        <f t="shared" si="25"/>
        <v>0</v>
      </c>
      <c r="K212" s="205"/>
      <c r="L212" s="36"/>
      <c r="M212" s="206" t="s">
        <v>1</v>
      </c>
      <c r="N212" s="207" t="s">
        <v>41</v>
      </c>
      <c r="O212" s="68"/>
      <c r="P212" s="208">
        <f t="shared" si="26"/>
        <v>0</v>
      </c>
      <c r="Q212" s="208">
        <v>0</v>
      </c>
      <c r="R212" s="208">
        <f t="shared" si="27"/>
        <v>0</v>
      </c>
      <c r="S212" s="208">
        <v>0</v>
      </c>
      <c r="T212" s="209">
        <f t="shared" si="28"/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210" t="s">
        <v>177</v>
      </c>
      <c r="AT212" s="210" t="s">
        <v>173</v>
      </c>
      <c r="AU212" s="210" t="s">
        <v>86</v>
      </c>
      <c r="AY212" s="14" t="s">
        <v>169</v>
      </c>
      <c r="BE212" s="211">
        <f t="shared" si="29"/>
        <v>0</v>
      </c>
      <c r="BF212" s="211">
        <f t="shared" si="30"/>
        <v>0</v>
      </c>
      <c r="BG212" s="211">
        <f t="shared" si="31"/>
        <v>0</v>
      </c>
      <c r="BH212" s="211">
        <f t="shared" si="32"/>
        <v>0</v>
      </c>
      <c r="BI212" s="211">
        <f t="shared" si="33"/>
        <v>0</v>
      </c>
      <c r="BJ212" s="14" t="s">
        <v>84</v>
      </c>
      <c r="BK212" s="211">
        <f t="shared" si="34"/>
        <v>0</v>
      </c>
      <c r="BL212" s="14" t="s">
        <v>177</v>
      </c>
      <c r="BM212" s="210" t="s">
        <v>1165</v>
      </c>
    </row>
    <row r="213" spans="1:65" s="2" customFormat="1" ht="21.75" customHeight="1">
      <c r="A213" s="31"/>
      <c r="B213" s="32"/>
      <c r="C213" s="198" t="s">
        <v>172</v>
      </c>
      <c r="D213" s="198" t="s">
        <v>173</v>
      </c>
      <c r="E213" s="199" t="s">
        <v>874</v>
      </c>
      <c r="F213" s="200" t="s">
        <v>875</v>
      </c>
      <c r="G213" s="201" t="s">
        <v>194</v>
      </c>
      <c r="H213" s="202">
        <v>17.166</v>
      </c>
      <c r="I213" s="203"/>
      <c r="J213" s="204">
        <f t="shared" si="25"/>
        <v>0</v>
      </c>
      <c r="K213" s="205"/>
      <c r="L213" s="36"/>
      <c r="M213" s="206" t="s">
        <v>1</v>
      </c>
      <c r="N213" s="207" t="s">
        <v>41</v>
      </c>
      <c r="O213" s="68"/>
      <c r="P213" s="208">
        <f t="shared" si="26"/>
        <v>0</v>
      </c>
      <c r="Q213" s="208">
        <v>2.45329</v>
      </c>
      <c r="R213" s="208">
        <f t="shared" si="27"/>
        <v>42.11317614</v>
      </c>
      <c r="S213" s="208">
        <v>0</v>
      </c>
      <c r="T213" s="209">
        <f t="shared" si="28"/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210" t="s">
        <v>177</v>
      </c>
      <c r="AT213" s="210" t="s">
        <v>173</v>
      </c>
      <c r="AU213" s="210" t="s">
        <v>86</v>
      </c>
      <c r="AY213" s="14" t="s">
        <v>169</v>
      </c>
      <c r="BE213" s="211">
        <f t="shared" si="29"/>
        <v>0</v>
      </c>
      <c r="BF213" s="211">
        <f t="shared" si="30"/>
        <v>0</v>
      </c>
      <c r="BG213" s="211">
        <f t="shared" si="31"/>
        <v>0</v>
      </c>
      <c r="BH213" s="211">
        <f t="shared" si="32"/>
        <v>0</v>
      </c>
      <c r="BI213" s="211">
        <f t="shared" si="33"/>
        <v>0</v>
      </c>
      <c r="BJ213" s="14" t="s">
        <v>84</v>
      </c>
      <c r="BK213" s="211">
        <f t="shared" si="34"/>
        <v>0</v>
      </c>
      <c r="BL213" s="14" t="s">
        <v>177</v>
      </c>
      <c r="BM213" s="210" t="s">
        <v>1166</v>
      </c>
    </row>
    <row r="214" spans="1:65" s="2" customFormat="1" ht="21.75" customHeight="1">
      <c r="A214" s="31"/>
      <c r="B214" s="32"/>
      <c r="C214" s="198" t="s">
        <v>1167</v>
      </c>
      <c r="D214" s="198" t="s">
        <v>173</v>
      </c>
      <c r="E214" s="199" t="s">
        <v>1168</v>
      </c>
      <c r="F214" s="200" t="s">
        <v>1169</v>
      </c>
      <c r="G214" s="201" t="s">
        <v>194</v>
      </c>
      <c r="H214" s="202">
        <v>4.2560000000000002</v>
      </c>
      <c r="I214" s="203"/>
      <c r="J214" s="204">
        <f t="shared" si="25"/>
        <v>0</v>
      </c>
      <c r="K214" s="205"/>
      <c r="L214" s="36"/>
      <c r="M214" s="206" t="s">
        <v>1</v>
      </c>
      <c r="N214" s="207" t="s">
        <v>41</v>
      </c>
      <c r="O214" s="68"/>
      <c r="P214" s="208">
        <f t="shared" si="26"/>
        <v>0</v>
      </c>
      <c r="Q214" s="208">
        <v>2.45329</v>
      </c>
      <c r="R214" s="208">
        <f t="shared" si="27"/>
        <v>10.441202240000001</v>
      </c>
      <c r="S214" s="208">
        <v>0</v>
      </c>
      <c r="T214" s="209">
        <f t="shared" si="28"/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210" t="s">
        <v>177</v>
      </c>
      <c r="AT214" s="210" t="s">
        <v>173</v>
      </c>
      <c r="AU214" s="210" t="s">
        <v>86</v>
      </c>
      <c r="AY214" s="14" t="s">
        <v>169</v>
      </c>
      <c r="BE214" s="211">
        <f t="shared" si="29"/>
        <v>0</v>
      </c>
      <c r="BF214" s="211">
        <f t="shared" si="30"/>
        <v>0</v>
      </c>
      <c r="BG214" s="211">
        <f t="shared" si="31"/>
        <v>0</v>
      </c>
      <c r="BH214" s="211">
        <f t="shared" si="32"/>
        <v>0</v>
      </c>
      <c r="BI214" s="211">
        <f t="shared" si="33"/>
        <v>0</v>
      </c>
      <c r="BJ214" s="14" t="s">
        <v>84</v>
      </c>
      <c r="BK214" s="211">
        <f t="shared" si="34"/>
        <v>0</v>
      </c>
      <c r="BL214" s="14" t="s">
        <v>177</v>
      </c>
      <c r="BM214" s="210" t="s">
        <v>1170</v>
      </c>
    </row>
    <row r="215" spans="1:65" s="2" customFormat="1" ht="21.75" customHeight="1">
      <c r="A215" s="31"/>
      <c r="B215" s="32"/>
      <c r="C215" s="198" t="s">
        <v>179</v>
      </c>
      <c r="D215" s="198" t="s">
        <v>173</v>
      </c>
      <c r="E215" s="199" t="s">
        <v>1171</v>
      </c>
      <c r="F215" s="200" t="s">
        <v>1172</v>
      </c>
      <c r="G215" s="201" t="s">
        <v>194</v>
      </c>
      <c r="H215" s="202">
        <v>21.422000000000001</v>
      </c>
      <c r="I215" s="203"/>
      <c r="J215" s="204">
        <f t="shared" si="25"/>
        <v>0</v>
      </c>
      <c r="K215" s="205"/>
      <c r="L215" s="36"/>
      <c r="M215" s="206" t="s">
        <v>1</v>
      </c>
      <c r="N215" s="207" t="s">
        <v>41</v>
      </c>
      <c r="O215" s="68"/>
      <c r="P215" s="208">
        <f t="shared" si="26"/>
        <v>0</v>
      </c>
      <c r="Q215" s="208">
        <v>0</v>
      </c>
      <c r="R215" s="208">
        <f t="shared" si="27"/>
        <v>0</v>
      </c>
      <c r="S215" s="208">
        <v>0</v>
      </c>
      <c r="T215" s="209">
        <f t="shared" si="28"/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210" t="s">
        <v>177</v>
      </c>
      <c r="AT215" s="210" t="s">
        <v>173</v>
      </c>
      <c r="AU215" s="210" t="s">
        <v>86</v>
      </c>
      <c r="AY215" s="14" t="s">
        <v>169</v>
      </c>
      <c r="BE215" s="211">
        <f t="shared" si="29"/>
        <v>0</v>
      </c>
      <c r="BF215" s="211">
        <f t="shared" si="30"/>
        <v>0</v>
      </c>
      <c r="BG215" s="211">
        <f t="shared" si="31"/>
        <v>0</v>
      </c>
      <c r="BH215" s="211">
        <f t="shared" si="32"/>
        <v>0</v>
      </c>
      <c r="BI215" s="211">
        <f t="shared" si="33"/>
        <v>0</v>
      </c>
      <c r="BJ215" s="14" t="s">
        <v>84</v>
      </c>
      <c r="BK215" s="211">
        <f t="shared" si="34"/>
        <v>0</v>
      </c>
      <c r="BL215" s="14" t="s">
        <v>177</v>
      </c>
      <c r="BM215" s="210" t="s">
        <v>1173</v>
      </c>
    </row>
    <row r="216" spans="1:65" s="2" customFormat="1" ht="21.75" customHeight="1">
      <c r="A216" s="31"/>
      <c r="B216" s="32"/>
      <c r="C216" s="198" t="s">
        <v>1174</v>
      </c>
      <c r="D216" s="198" t="s">
        <v>173</v>
      </c>
      <c r="E216" s="199" t="s">
        <v>1175</v>
      </c>
      <c r="F216" s="200" t="s">
        <v>1176</v>
      </c>
      <c r="G216" s="201" t="s">
        <v>194</v>
      </c>
      <c r="H216" s="202">
        <v>10.422000000000001</v>
      </c>
      <c r="I216" s="203"/>
      <c r="J216" s="204">
        <f t="shared" si="25"/>
        <v>0</v>
      </c>
      <c r="K216" s="205"/>
      <c r="L216" s="36"/>
      <c r="M216" s="206" t="s">
        <v>1</v>
      </c>
      <c r="N216" s="207" t="s">
        <v>41</v>
      </c>
      <c r="O216" s="68"/>
      <c r="P216" s="208">
        <f t="shared" si="26"/>
        <v>0</v>
      </c>
      <c r="Q216" s="208">
        <v>0</v>
      </c>
      <c r="R216" s="208">
        <f t="shared" si="27"/>
        <v>0</v>
      </c>
      <c r="S216" s="208">
        <v>0</v>
      </c>
      <c r="T216" s="209">
        <f t="shared" si="28"/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210" t="s">
        <v>177</v>
      </c>
      <c r="AT216" s="210" t="s">
        <v>173</v>
      </c>
      <c r="AU216" s="210" t="s">
        <v>86</v>
      </c>
      <c r="AY216" s="14" t="s">
        <v>169</v>
      </c>
      <c r="BE216" s="211">
        <f t="shared" si="29"/>
        <v>0</v>
      </c>
      <c r="BF216" s="211">
        <f t="shared" si="30"/>
        <v>0</v>
      </c>
      <c r="BG216" s="211">
        <f t="shared" si="31"/>
        <v>0</v>
      </c>
      <c r="BH216" s="211">
        <f t="shared" si="32"/>
        <v>0</v>
      </c>
      <c r="BI216" s="211">
        <f t="shared" si="33"/>
        <v>0</v>
      </c>
      <c r="BJ216" s="14" t="s">
        <v>84</v>
      </c>
      <c r="BK216" s="211">
        <f t="shared" si="34"/>
        <v>0</v>
      </c>
      <c r="BL216" s="14" t="s">
        <v>177</v>
      </c>
      <c r="BM216" s="210" t="s">
        <v>1177</v>
      </c>
    </row>
    <row r="217" spans="1:65" s="2" customFormat="1" ht="16.5" customHeight="1">
      <c r="A217" s="31"/>
      <c r="B217" s="32"/>
      <c r="C217" s="198" t="s">
        <v>1178</v>
      </c>
      <c r="D217" s="198" t="s">
        <v>173</v>
      </c>
      <c r="E217" s="199" t="s">
        <v>1179</v>
      </c>
      <c r="F217" s="200" t="s">
        <v>1180</v>
      </c>
      <c r="G217" s="201" t="s">
        <v>220</v>
      </c>
      <c r="H217" s="202">
        <v>1.103</v>
      </c>
      <c r="I217" s="203"/>
      <c r="J217" s="204">
        <f t="shared" si="25"/>
        <v>0</v>
      </c>
      <c r="K217" s="205"/>
      <c r="L217" s="36"/>
      <c r="M217" s="206" t="s">
        <v>1</v>
      </c>
      <c r="N217" s="207" t="s">
        <v>41</v>
      </c>
      <c r="O217" s="68"/>
      <c r="P217" s="208">
        <f t="shared" si="26"/>
        <v>0</v>
      </c>
      <c r="Q217" s="208">
        <v>1.06277</v>
      </c>
      <c r="R217" s="208">
        <f t="shared" si="27"/>
        <v>1.17223531</v>
      </c>
      <c r="S217" s="208">
        <v>0</v>
      </c>
      <c r="T217" s="209">
        <f t="shared" si="28"/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210" t="s">
        <v>177</v>
      </c>
      <c r="AT217" s="210" t="s">
        <v>173</v>
      </c>
      <c r="AU217" s="210" t="s">
        <v>86</v>
      </c>
      <c r="AY217" s="14" t="s">
        <v>169</v>
      </c>
      <c r="BE217" s="211">
        <f t="shared" si="29"/>
        <v>0</v>
      </c>
      <c r="BF217" s="211">
        <f t="shared" si="30"/>
        <v>0</v>
      </c>
      <c r="BG217" s="211">
        <f t="shared" si="31"/>
        <v>0</v>
      </c>
      <c r="BH217" s="211">
        <f t="shared" si="32"/>
        <v>0</v>
      </c>
      <c r="BI217" s="211">
        <f t="shared" si="33"/>
        <v>0</v>
      </c>
      <c r="BJ217" s="14" t="s">
        <v>84</v>
      </c>
      <c r="BK217" s="211">
        <f t="shared" si="34"/>
        <v>0</v>
      </c>
      <c r="BL217" s="14" t="s">
        <v>177</v>
      </c>
      <c r="BM217" s="210" t="s">
        <v>1181</v>
      </c>
    </row>
    <row r="218" spans="1:65" s="2" customFormat="1" ht="21.75" customHeight="1">
      <c r="A218" s="31"/>
      <c r="B218" s="32"/>
      <c r="C218" s="198" t="s">
        <v>1182</v>
      </c>
      <c r="D218" s="198" t="s">
        <v>173</v>
      </c>
      <c r="E218" s="199" t="s">
        <v>1183</v>
      </c>
      <c r="F218" s="200" t="s">
        <v>1184</v>
      </c>
      <c r="G218" s="201" t="s">
        <v>176</v>
      </c>
      <c r="H218" s="202">
        <v>2.4</v>
      </c>
      <c r="I218" s="203"/>
      <c r="J218" s="204">
        <f t="shared" si="25"/>
        <v>0</v>
      </c>
      <c r="K218" s="205"/>
      <c r="L218" s="36"/>
      <c r="M218" s="206" t="s">
        <v>1</v>
      </c>
      <c r="N218" s="207" t="s">
        <v>41</v>
      </c>
      <c r="O218" s="68"/>
      <c r="P218" s="208">
        <f t="shared" si="26"/>
        <v>0</v>
      </c>
      <c r="Q218" s="208">
        <v>8.4000000000000005E-2</v>
      </c>
      <c r="R218" s="208">
        <f t="shared" si="27"/>
        <v>0.2016</v>
      </c>
      <c r="S218" s="208">
        <v>0</v>
      </c>
      <c r="T218" s="209">
        <f t="shared" si="28"/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210" t="s">
        <v>177</v>
      </c>
      <c r="AT218" s="210" t="s">
        <v>173</v>
      </c>
      <c r="AU218" s="210" t="s">
        <v>86</v>
      </c>
      <c r="AY218" s="14" t="s">
        <v>169</v>
      </c>
      <c r="BE218" s="211">
        <f t="shared" si="29"/>
        <v>0</v>
      </c>
      <c r="BF218" s="211">
        <f t="shared" si="30"/>
        <v>0</v>
      </c>
      <c r="BG218" s="211">
        <f t="shared" si="31"/>
        <v>0</v>
      </c>
      <c r="BH218" s="211">
        <f t="shared" si="32"/>
        <v>0</v>
      </c>
      <c r="BI218" s="211">
        <f t="shared" si="33"/>
        <v>0</v>
      </c>
      <c r="BJ218" s="14" t="s">
        <v>84</v>
      </c>
      <c r="BK218" s="211">
        <f t="shared" si="34"/>
        <v>0</v>
      </c>
      <c r="BL218" s="14" t="s">
        <v>177</v>
      </c>
      <c r="BM218" s="210" t="s">
        <v>1185</v>
      </c>
    </row>
    <row r="219" spans="1:65" s="2" customFormat="1" ht="16.5" customHeight="1">
      <c r="A219" s="31"/>
      <c r="B219" s="32"/>
      <c r="C219" s="198" t="s">
        <v>183</v>
      </c>
      <c r="D219" s="198" t="s">
        <v>173</v>
      </c>
      <c r="E219" s="199" t="s">
        <v>1186</v>
      </c>
      <c r="F219" s="200" t="s">
        <v>1187</v>
      </c>
      <c r="G219" s="201" t="s">
        <v>194</v>
      </c>
      <c r="H219" s="202">
        <v>17.166</v>
      </c>
      <c r="I219" s="203"/>
      <c r="J219" s="204">
        <f t="shared" si="25"/>
        <v>0</v>
      </c>
      <c r="K219" s="205"/>
      <c r="L219" s="36"/>
      <c r="M219" s="206" t="s">
        <v>1</v>
      </c>
      <c r="N219" s="207" t="s">
        <v>41</v>
      </c>
      <c r="O219" s="68"/>
      <c r="P219" s="208">
        <f t="shared" si="26"/>
        <v>0</v>
      </c>
      <c r="Q219" s="208">
        <v>2.45329</v>
      </c>
      <c r="R219" s="208">
        <f t="shared" si="27"/>
        <v>42.11317614</v>
      </c>
      <c r="S219" s="208">
        <v>0</v>
      </c>
      <c r="T219" s="209">
        <f t="shared" si="28"/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210" t="s">
        <v>177</v>
      </c>
      <c r="AT219" s="210" t="s">
        <v>173</v>
      </c>
      <c r="AU219" s="210" t="s">
        <v>86</v>
      </c>
      <c r="AY219" s="14" t="s">
        <v>169</v>
      </c>
      <c r="BE219" s="211">
        <f t="shared" si="29"/>
        <v>0</v>
      </c>
      <c r="BF219" s="211">
        <f t="shared" si="30"/>
        <v>0</v>
      </c>
      <c r="BG219" s="211">
        <f t="shared" si="31"/>
        <v>0</v>
      </c>
      <c r="BH219" s="211">
        <f t="shared" si="32"/>
        <v>0</v>
      </c>
      <c r="BI219" s="211">
        <f t="shared" si="33"/>
        <v>0</v>
      </c>
      <c r="BJ219" s="14" t="s">
        <v>84</v>
      </c>
      <c r="BK219" s="211">
        <f t="shared" si="34"/>
        <v>0</v>
      </c>
      <c r="BL219" s="14" t="s">
        <v>177</v>
      </c>
      <c r="BM219" s="210" t="s">
        <v>1188</v>
      </c>
    </row>
    <row r="220" spans="1:65" s="2" customFormat="1" ht="21.75" customHeight="1">
      <c r="A220" s="31"/>
      <c r="B220" s="32"/>
      <c r="C220" s="198" t="s">
        <v>272</v>
      </c>
      <c r="D220" s="198" t="s">
        <v>173</v>
      </c>
      <c r="E220" s="199" t="s">
        <v>886</v>
      </c>
      <c r="F220" s="200" t="s">
        <v>887</v>
      </c>
      <c r="G220" s="201" t="s">
        <v>176</v>
      </c>
      <c r="H220" s="202">
        <v>437.94499999999999</v>
      </c>
      <c r="I220" s="203"/>
      <c r="J220" s="204">
        <f t="shared" si="25"/>
        <v>0</v>
      </c>
      <c r="K220" s="205"/>
      <c r="L220" s="36"/>
      <c r="M220" s="206" t="s">
        <v>1</v>
      </c>
      <c r="N220" s="207" t="s">
        <v>41</v>
      </c>
      <c r="O220" s="68"/>
      <c r="P220" s="208">
        <f t="shared" si="26"/>
        <v>0</v>
      </c>
      <c r="Q220" s="208">
        <v>1.2E-4</v>
      </c>
      <c r="R220" s="208">
        <f t="shared" si="27"/>
        <v>5.25534E-2</v>
      </c>
      <c r="S220" s="208">
        <v>0</v>
      </c>
      <c r="T220" s="209">
        <f t="shared" si="28"/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210" t="s">
        <v>177</v>
      </c>
      <c r="AT220" s="210" t="s">
        <v>173</v>
      </c>
      <c r="AU220" s="210" t="s">
        <v>86</v>
      </c>
      <c r="AY220" s="14" t="s">
        <v>169</v>
      </c>
      <c r="BE220" s="211">
        <f t="shared" si="29"/>
        <v>0</v>
      </c>
      <c r="BF220" s="211">
        <f t="shared" si="30"/>
        <v>0</v>
      </c>
      <c r="BG220" s="211">
        <f t="shared" si="31"/>
        <v>0</v>
      </c>
      <c r="BH220" s="211">
        <f t="shared" si="32"/>
        <v>0</v>
      </c>
      <c r="BI220" s="211">
        <f t="shared" si="33"/>
        <v>0</v>
      </c>
      <c r="BJ220" s="14" t="s">
        <v>84</v>
      </c>
      <c r="BK220" s="211">
        <f t="shared" si="34"/>
        <v>0</v>
      </c>
      <c r="BL220" s="14" t="s">
        <v>177</v>
      </c>
      <c r="BM220" s="210" t="s">
        <v>1189</v>
      </c>
    </row>
    <row r="221" spans="1:65" s="2" customFormat="1" ht="21.75" customHeight="1">
      <c r="A221" s="31"/>
      <c r="B221" s="32"/>
      <c r="C221" s="198" t="s">
        <v>1190</v>
      </c>
      <c r="D221" s="198" t="s">
        <v>173</v>
      </c>
      <c r="E221" s="199" t="s">
        <v>1191</v>
      </c>
      <c r="F221" s="200" t="s">
        <v>1192</v>
      </c>
      <c r="G221" s="201" t="s">
        <v>176</v>
      </c>
      <c r="H221" s="202">
        <v>281.33499999999998</v>
      </c>
      <c r="I221" s="203"/>
      <c r="J221" s="204">
        <f t="shared" si="25"/>
        <v>0</v>
      </c>
      <c r="K221" s="205"/>
      <c r="L221" s="36"/>
      <c r="M221" s="206" t="s">
        <v>1</v>
      </c>
      <c r="N221" s="207" t="s">
        <v>41</v>
      </c>
      <c r="O221" s="68"/>
      <c r="P221" s="208">
        <f t="shared" si="26"/>
        <v>0</v>
      </c>
      <c r="Q221" s="208">
        <v>0</v>
      </c>
      <c r="R221" s="208">
        <f t="shared" si="27"/>
        <v>0</v>
      </c>
      <c r="S221" s="208">
        <v>0</v>
      </c>
      <c r="T221" s="209">
        <f t="shared" si="28"/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210" t="s">
        <v>177</v>
      </c>
      <c r="AT221" s="210" t="s">
        <v>173</v>
      </c>
      <c r="AU221" s="210" t="s">
        <v>86</v>
      </c>
      <c r="AY221" s="14" t="s">
        <v>169</v>
      </c>
      <c r="BE221" s="211">
        <f t="shared" si="29"/>
        <v>0</v>
      </c>
      <c r="BF221" s="211">
        <f t="shared" si="30"/>
        <v>0</v>
      </c>
      <c r="BG221" s="211">
        <f t="shared" si="31"/>
        <v>0</v>
      </c>
      <c r="BH221" s="211">
        <f t="shared" si="32"/>
        <v>0</v>
      </c>
      <c r="BI221" s="211">
        <f t="shared" si="33"/>
        <v>0</v>
      </c>
      <c r="BJ221" s="14" t="s">
        <v>84</v>
      </c>
      <c r="BK221" s="211">
        <f t="shared" si="34"/>
        <v>0</v>
      </c>
      <c r="BL221" s="14" t="s">
        <v>177</v>
      </c>
      <c r="BM221" s="210" t="s">
        <v>1193</v>
      </c>
    </row>
    <row r="222" spans="1:65" s="2" customFormat="1" ht="33" customHeight="1">
      <c r="A222" s="31"/>
      <c r="B222" s="32"/>
      <c r="C222" s="198" t="s">
        <v>277</v>
      </c>
      <c r="D222" s="198" t="s">
        <v>173</v>
      </c>
      <c r="E222" s="199" t="s">
        <v>1194</v>
      </c>
      <c r="F222" s="200" t="s">
        <v>1195</v>
      </c>
      <c r="G222" s="201" t="s">
        <v>275</v>
      </c>
      <c r="H222" s="202">
        <v>242.36600000000001</v>
      </c>
      <c r="I222" s="203"/>
      <c r="J222" s="204">
        <f t="shared" si="25"/>
        <v>0</v>
      </c>
      <c r="K222" s="205"/>
      <c r="L222" s="36"/>
      <c r="M222" s="206" t="s">
        <v>1</v>
      </c>
      <c r="N222" s="207" t="s">
        <v>41</v>
      </c>
      <c r="O222" s="68"/>
      <c r="P222" s="208">
        <f t="shared" si="26"/>
        <v>0</v>
      </c>
      <c r="Q222" s="208">
        <v>3.0000000000000001E-5</v>
      </c>
      <c r="R222" s="208">
        <f t="shared" si="27"/>
        <v>7.2709800000000007E-3</v>
      </c>
      <c r="S222" s="208">
        <v>0</v>
      </c>
      <c r="T222" s="209">
        <f t="shared" si="28"/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210" t="s">
        <v>177</v>
      </c>
      <c r="AT222" s="210" t="s">
        <v>173</v>
      </c>
      <c r="AU222" s="210" t="s">
        <v>86</v>
      </c>
      <c r="AY222" s="14" t="s">
        <v>169</v>
      </c>
      <c r="BE222" s="211">
        <f t="shared" si="29"/>
        <v>0</v>
      </c>
      <c r="BF222" s="211">
        <f t="shared" si="30"/>
        <v>0</v>
      </c>
      <c r="BG222" s="211">
        <f t="shared" si="31"/>
        <v>0</v>
      </c>
      <c r="BH222" s="211">
        <f t="shared" si="32"/>
        <v>0</v>
      </c>
      <c r="BI222" s="211">
        <f t="shared" si="33"/>
        <v>0</v>
      </c>
      <c r="BJ222" s="14" t="s">
        <v>84</v>
      </c>
      <c r="BK222" s="211">
        <f t="shared" si="34"/>
        <v>0</v>
      </c>
      <c r="BL222" s="14" t="s">
        <v>177</v>
      </c>
      <c r="BM222" s="210" t="s">
        <v>1196</v>
      </c>
    </row>
    <row r="223" spans="1:65" s="2" customFormat="1" ht="21.75" customHeight="1">
      <c r="A223" s="31"/>
      <c r="B223" s="32"/>
      <c r="C223" s="198" t="s">
        <v>289</v>
      </c>
      <c r="D223" s="198" t="s">
        <v>173</v>
      </c>
      <c r="E223" s="199" t="s">
        <v>1197</v>
      </c>
      <c r="F223" s="200" t="s">
        <v>1198</v>
      </c>
      <c r="G223" s="201" t="s">
        <v>176</v>
      </c>
      <c r="H223" s="202">
        <v>383.71</v>
      </c>
      <c r="I223" s="203"/>
      <c r="J223" s="204">
        <f t="shared" si="25"/>
        <v>0</v>
      </c>
      <c r="K223" s="205"/>
      <c r="L223" s="36"/>
      <c r="M223" s="206" t="s">
        <v>1</v>
      </c>
      <c r="N223" s="207" t="s">
        <v>41</v>
      </c>
      <c r="O223" s="68"/>
      <c r="P223" s="208">
        <f t="shared" si="26"/>
        <v>0</v>
      </c>
      <c r="Q223" s="208">
        <v>3.0000000000000001E-5</v>
      </c>
      <c r="R223" s="208">
        <f t="shared" si="27"/>
        <v>1.15113E-2</v>
      </c>
      <c r="S223" s="208">
        <v>0</v>
      </c>
      <c r="T223" s="209">
        <f t="shared" si="28"/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210" t="s">
        <v>177</v>
      </c>
      <c r="AT223" s="210" t="s">
        <v>173</v>
      </c>
      <c r="AU223" s="210" t="s">
        <v>86</v>
      </c>
      <c r="AY223" s="14" t="s">
        <v>169</v>
      </c>
      <c r="BE223" s="211">
        <f t="shared" si="29"/>
        <v>0</v>
      </c>
      <c r="BF223" s="211">
        <f t="shared" si="30"/>
        <v>0</v>
      </c>
      <c r="BG223" s="211">
        <f t="shared" si="31"/>
        <v>0</v>
      </c>
      <c r="BH223" s="211">
        <f t="shared" si="32"/>
        <v>0</v>
      </c>
      <c r="BI223" s="211">
        <f t="shared" si="33"/>
        <v>0</v>
      </c>
      <c r="BJ223" s="14" t="s">
        <v>84</v>
      </c>
      <c r="BK223" s="211">
        <f t="shared" si="34"/>
        <v>0</v>
      </c>
      <c r="BL223" s="14" t="s">
        <v>177</v>
      </c>
      <c r="BM223" s="210" t="s">
        <v>1199</v>
      </c>
    </row>
    <row r="224" spans="1:65" s="12" customFormat="1" ht="22.9" customHeight="1">
      <c r="B224" s="182"/>
      <c r="C224" s="183"/>
      <c r="D224" s="184" t="s">
        <v>75</v>
      </c>
      <c r="E224" s="196" t="s">
        <v>170</v>
      </c>
      <c r="F224" s="196" t="s">
        <v>889</v>
      </c>
      <c r="G224" s="183"/>
      <c r="H224" s="183"/>
      <c r="I224" s="186"/>
      <c r="J224" s="197">
        <f>BK224</f>
        <v>0</v>
      </c>
      <c r="K224" s="183"/>
      <c r="L224" s="188"/>
      <c r="M224" s="189"/>
      <c r="N224" s="190"/>
      <c r="O224" s="190"/>
      <c r="P224" s="191">
        <f>SUM(P225:P244)</f>
        <v>0</v>
      </c>
      <c r="Q224" s="190"/>
      <c r="R224" s="191">
        <f>SUM(R225:R244)</f>
        <v>0.9802346999999999</v>
      </c>
      <c r="S224" s="190"/>
      <c r="T224" s="192">
        <f>SUM(T225:T244)</f>
        <v>3.115875</v>
      </c>
      <c r="AR224" s="193" t="s">
        <v>84</v>
      </c>
      <c r="AT224" s="194" t="s">
        <v>75</v>
      </c>
      <c r="AU224" s="194" t="s">
        <v>84</v>
      </c>
      <c r="AY224" s="193" t="s">
        <v>169</v>
      </c>
      <c r="BK224" s="195">
        <f>SUM(BK225:BK244)</f>
        <v>0</v>
      </c>
    </row>
    <row r="225" spans="1:65" s="2" customFormat="1" ht="16.5" customHeight="1">
      <c r="A225" s="31"/>
      <c r="B225" s="32"/>
      <c r="C225" s="198" t="s">
        <v>1200</v>
      </c>
      <c r="D225" s="198" t="s">
        <v>173</v>
      </c>
      <c r="E225" s="199" t="s">
        <v>1201</v>
      </c>
      <c r="F225" s="200" t="s">
        <v>1202</v>
      </c>
      <c r="G225" s="201" t="s">
        <v>526</v>
      </c>
      <c r="H225" s="202">
        <v>5</v>
      </c>
      <c r="I225" s="203"/>
      <c r="J225" s="204">
        <f t="shared" ref="J225:J244" si="35">ROUND(I225*H225,2)</f>
        <v>0</v>
      </c>
      <c r="K225" s="205"/>
      <c r="L225" s="36"/>
      <c r="M225" s="206" t="s">
        <v>1</v>
      </c>
      <c r="N225" s="207" t="s">
        <v>41</v>
      </c>
      <c r="O225" s="68"/>
      <c r="P225" s="208">
        <f t="shared" ref="P225:P244" si="36">O225*H225</f>
        <v>0</v>
      </c>
      <c r="Q225" s="208">
        <v>0</v>
      </c>
      <c r="R225" s="208">
        <f t="shared" ref="R225:R244" si="37">Q225*H225</f>
        <v>0</v>
      </c>
      <c r="S225" s="208">
        <v>0</v>
      </c>
      <c r="T225" s="209">
        <f t="shared" ref="T225:T244" si="38"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210" t="s">
        <v>177</v>
      </c>
      <c r="AT225" s="210" t="s">
        <v>173</v>
      </c>
      <c r="AU225" s="210" t="s">
        <v>86</v>
      </c>
      <c r="AY225" s="14" t="s">
        <v>169</v>
      </c>
      <c r="BE225" s="211">
        <f t="shared" ref="BE225:BE244" si="39">IF(N225="základní",J225,0)</f>
        <v>0</v>
      </c>
      <c r="BF225" s="211">
        <f t="shared" ref="BF225:BF244" si="40">IF(N225="snížená",J225,0)</f>
        <v>0</v>
      </c>
      <c r="BG225" s="211">
        <f t="shared" ref="BG225:BG244" si="41">IF(N225="zákl. přenesená",J225,0)</f>
        <v>0</v>
      </c>
      <c r="BH225" s="211">
        <f t="shared" ref="BH225:BH244" si="42">IF(N225="sníž. přenesená",J225,0)</f>
        <v>0</v>
      </c>
      <c r="BI225" s="211">
        <f t="shared" ref="BI225:BI244" si="43">IF(N225="nulová",J225,0)</f>
        <v>0</v>
      </c>
      <c r="BJ225" s="14" t="s">
        <v>84</v>
      </c>
      <c r="BK225" s="211">
        <f t="shared" ref="BK225:BK244" si="44">ROUND(I225*H225,2)</f>
        <v>0</v>
      </c>
      <c r="BL225" s="14" t="s">
        <v>177</v>
      </c>
      <c r="BM225" s="210" t="s">
        <v>1203</v>
      </c>
    </row>
    <row r="226" spans="1:65" s="2" customFormat="1" ht="16.5" customHeight="1">
      <c r="A226" s="31"/>
      <c r="B226" s="32"/>
      <c r="C226" s="198" t="s">
        <v>1204</v>
      </c>
      <c r="D226" s="198" t="s">
        <v>173</v>
      </c>
      <c r="E226" s="199" t="s">
        <v>1205</v>
      </c>
      <c r="F226" s="200" t="s">
        <v>1206</v>
      </c>
      <c r="G226" s="201" t="s">
        <v>526</v>
      </c>
      <c r="H226" s="202">
        <v>20</v>
      </c>
      <c r="I226" s="203"/>
      <c r="J226" s="204">
        <f t="shared" si="35"/>
        <v>0</v>
      </c>
      <c r="K226" s="205"/>
      <c r="L226" s="36"/>
      <c r="M226" s="206" t="s">
        <v>1</v>
      </c>
      <c r="N226" s="207" t="s">
        <v>41</v>
      </c>
      <c r="O226" s="68"/>
      <c r="P226" s="208">
        <f t="shared" si="36"/>
        <v>0</v>
      </c>
      <c r="Q226" s="208">
        <v>0</v>
      </c>
      <c r="R226" s="208">
        <f t="shared" si="37"/>
        <v>0</v>
      </c>
      <c r="S226" s="208">
        <v>0</v>
      </c>
      <c r="T226" s="209">
        <f t="shared" si="38"/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210" t="s">
        <v>177</v>
      </c>
      <c r="AT226" s="210" t="s">
        <v>173</v>
      </c>
      <c r="AU226" s="210" t="s">
        <v>86</v>
      </c>
      <c r="AY226" s="14" t="s">
        <v>169</v>
      </c>
      <c r="BE226" s="211">
        <f t="shared" si="39"/>
        <v>0</v>
      </c>
      <c r="BF226" s="211">
        <f t="shared" si="40"/>
        <v>0</v>
      </c>
      <c r="BG226" s="211">
        <f t="shared" si="41"/>
        <v>0</v>
      </c>
      <c r="BH226" s="211">
        <f t="shared" si="42"/>
        <v>0</v>
      </c>
      <c r="BI226" s="211">
        <f t="shared" si="43"/>
        <v>0</v>
      </c>
      <c r="BJ226" s="14" t="s">
        <v>84</v>
      </c>
      <c r="BK226" s="211">
        <f t="shared" si="44"/>
        <v>0</v>
      </c>
      <c r="BL226" s="14" t="s">
        <v>177</v>
      </c>
      <c r="BM226" s="210" t="s">
        <v>1207</v>
      </c>
    </row>
    <row r="227" spans="1:65" s="2" customFormat="1" ht="16.5" customHeight="1">
      <c r="A227" s="31"/>
      <c r="B227" s="32"/>
      <c r="C227" s="198" t="s">
        <v>1208</v>
      </c>
      <c r="D227" s="198" t="s">
        <v>173</v>
      </c>
      <c r="E227" s="199" t="s">
        <v>1209</v>
      </c>
      <c r="F227" s="200" t="s">
        <v>1210</v>
      </c>
      <c r="G227" s="201" t="s">
        <v>526</v>
      </c>
      <c r="H227" s="202">
        <v>2</v>
      </c>
      <c r="I227" s="203"/>
      <c r="J227" s="204">
        <f t="shared" si="35"/>
        <v>0</v>
      </c>
      <c r="K227" s="205"/>
      <c r="L227" s="36"/>
      <c r="M227" s="206" t="s">
        <v>1</v>
      </c>
      <c r="N227" s="207" t="s">
        <v>41</v>
      </c>
      <c r="O227" s="68"/>
      <c r="P227" s="208">
        <f t="shared" si="36"/>
        <v>0</v>
      </c>
      <c r="Q227" s="208">
        <v>0</v>
      </c>
      <c r="R227" s="208">
        <f t="shared" si="37"/>
        <v>0</v>
      </c>
      <c r="S227" s="208">
        <v>0</v>
      </c>
      <c r="T227" s="209">
        <f t="shared" si="38"/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210" t="s">
        <v>177</v>
      </c>
      <c r="AT227" s="210" t="s">
        <v>173</v>
      </c>
      <c r="AU227" s="210" t="s">
        <v>86</v>
      </c>
      <c r="AY227" s="14" t="s">
        <v>169</v>
      </c>
      <c r="BE227" s="211">
        <f t="shared" si="39"/>
        <v>0</v>
      </c>
      <c r="BF227" s="211">
        <f t="shared" si="40"/>
        <v>0</v>
      </c>
      <c r="BG227" s="211">
        <f t="shared" si="41"/>
        <v>0</v>
      </c>
      <c r="BH227" s="211">
        <f t="shared" si="42"/>
        <v>0</v>
      </c>
      <c r="BI227" s="211">
        <f t="shared" si="43"/>
        <v>0</v>
      </c>
      <c r="BJ227" s="14" t="s">
        <v>84</v>
      </c>
      <c r="BK227" s="211">
        <f t="shared" si="44"/>
        <v>0</v>
      </c>
      <c r="BL227" s="14" t="s">
        <v>177</v>
      </c>
      <c r="BM227" s="210" t="s">
        <v>1211</v>
      </c>
    </row>
    <row r="228" spans="1:65" s="2" customFormat="1" ht="16.5" customHeight="1">
      <c r="A228" s="31"/>
      <c r="B228" s="32"/>
      <c r="C228" s="198" t="s">
        <v>1212</v>
      </c>
      <c r="D228" s="198" t="s">
        <v>173</v>
      </c>
      <c r="E228" s="199" t="s">
        <v>1213</v>
      </c>
      <c r="F228" s="200" t="s">
        <v>1214</v>
      </c>
      <c r="G228" s="201" t="s">
        <v>526</v>
      </c>
      <c r="H228" s="202">
        <v>1</v>
      </c>
      <c r="I228" s="203"/>
      <c r="J228" s="204">
        <f t="shared" si="35"/>
        <v>0</v>
      </c>
      <c r="K228" s="205"/>
      <c r="L228" s="36"/>
      <c r="M228" s="206" t="s">
        <v>1</v>
      </c>
      <c r="N228" s="207" t="s">
        <v>41</v>
      </c>
      <c r="O228" s="68"/>
      <c r="P228" s="208">
        <f t="shared" si="36"/>
        <v>0</v>
      </c>
      <c r="Q228" s="208">
        <v>0</v>
      </c>
      <c r="R228" s="208">
        <f t="shared" si="37"/>
        <v>0</v>
      </c>
      <c r="S228" s="208">
        <v>0</v>
      </c>
      <c r="T228" s="209">
        <f t="shared" si="38"/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210" t="s">
        <v>177</v>
      </c>
      <c r="AT228" s="210" t="s">
        <v>173</v>
      </c>
      <c r="AU228" s="210" t="s">
        <v>86</v>
      </c>
      <c r="AY228" s="14" t="s">
        <v>169</v>
      </c>
      <c r="BE228" s="211">
        <f t="shared" si="39"/>
        <v>0</v>
      </c>
      <c r="BF228" s="211">
        <f t="shared" si="40"/>
        <v>0</v>
      </c>
      <c r="BG228" s="211">
        <f t="shared" si="41"/>
        <v>0</v>
      </c>
      <c r="BH228" s="211">
        <f t="shared" si="42"/>
        <v>0</v>
      </c>
      <c r="BI228" s="211">
        <f t="shared" si="43"/>
        <v>0</v>
      </c>
      <c r="BJ228" s="14" t="s">
        <v>84</v>
      </c>
      <c r="BK228" s="211">
        <f t="shared" si="44"/>
        <v>0</v>
      </c>
      <c r="BL228" s="14" t="s">
        <v>177</v>
      </c>
      <c r="BM228" s="210" t="s">
        <v>1215</v>
      </c>
    </row>
    <row r="229" spans="1:65" s="2" customFormat="1" ht="16.5" customHeight="1">
      <c r="A229" s="31"/>
      <c r="B229" s="32"/>
      <c r="C229" s="198" t="s">
        <v>1216</v>
      </c>
      <c r="D229" s="198" t="s">
        <v>173</v>
      </c>
      <c r="E229" s="199" t="s">
        <v>1217</v>
      </c>
      <c r="F229" s="200" t="s">
        <v>1218</v>
      </c>
      <c r="G229" s="201" t="s">
        <v>526</v>
      </c>
      <c r="H229" s="202">
        <v>6</v>
      </c>
      <c r="I229" s="203"/>
      <c r="J229" s="204">
        <f t="shared" si="35"/>
        <v>0</v>
      </c>
      <c r="K229" s="205"/>
      <c r="L229" s="36"/>
      <c r="M229" s="206" t="s">
        <v>1</v>
      </c>
      <c r="N229" s="207" t="s">
        <v>41</v>
      </c>
      <c r="O229" s="68"/>
      <c r="P229" s="208">
        <f t="shared" si="36"/>
        <v>0</v>
      </c>
      <c r="Q229" s="208">
        <v>0</v>
      </c>
      <c r="R229" s="208">
        <f t="shared" si="37"/>
        <v>0</v>
      </c>
      <c r="S229" s="208">
        <v>0</v>
      </c>
      <c r="T229" s="209">
        <f t="shared" si="38"/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210" t="s">
        <v>177</v>
      </c>
      <c r="AT229" s="210" t="s">
        <v>173</v>
      </c>
      <c r="AU229" s="210" t="s">
        <v>86</v>
      </c>
      <c r="AY229" s="14" t="s">
        <v>169</v>
      </c>
      <c r="BE229" s="211">
        <f t="shared" si="39"/>
        <v>0</v>
      </c>
      <c r="BF229" s="211">
        <f t="shared" si="40"/>
        <v>0</v>
      </c>
      <c r="BG229" s="211">
        <f t="shared" si="41"/>
        <v>0</v>
      </c>
      <c r="BH229" s="211">
        <f t="shared" si="42"/>
        <v>0</v>
      </c>
      <c r="BI229" s="211">
        <f t="shared" si="43"/>
        <v>0</v>
      </c>
      <c r="BJ229" s="14" t="s">
        <v>84</v>
      </c>
      <c r="BK229" s="211">
        <f t="shared" si="44"/>
        <v>0</v>
      </c>
      <c r="BL229" s="14" t="s">
        <v>177</v>
      </c>
      <c r="BM229" s="210" t="s">
        <v>1219</v>
      </c>
    </row>
    <row r="230" spans="1:65" s="2" customFormat="1" ht="16.5" customHeight="1">
      <c r="A230" s="31"/>
      <c r="B230" s="32"/>
      <c r="C230" s="198" t="s">
        <v>1220</v>
      </c>
      <c r="D230" s="198" t="s">
        <v>173</v>
      </c>
      <c r="E230" s="199" t="s">
        <v>890</v>
      </c>
      <c r="F230" s="200" t="s">
        <v>1221</v>
      </c>
      <c r="G230" s="201" t="s">
        <v>526</v>
      </c>
      <c r="H230" s="202">
        <v>1</v>
      </c>
      <c r="I230" s="203"/>
      <c r="J230" s="204">
        <f t="shared" si="35"/>
        <v>0</v>
      </c>
      <c r="K230" s="205"/>
      <c r="L230" s="36"/>
      <c r="M230" s="206" t="s">
        <v>1</v>
      </c>
      <c r="N230" s="207" t="s">
        <v>41</v>
      </c>
      <c r="O230" s="68"/>
      <c r="P230" s="208">
        <f t="shared" si="36"/>
        <v>0</v>
      </c>
      <c r="Q230" s="208">
        <v>0</v>
      </c>
      <c r="R230" s="208">
        <f t="shared" si="37"/>
        <v>0</v>
      </c>
      <c r="S230" s="208">
        <v>0</v>
      </c>
      <c r="T230" s="209">
        <f t="shared" si="38"/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210" t="s">
        <v>177</v>
      </c>
      <c r="AT230" s="210" t="s">
        <v>173</v>
      </c>
      <c r="AU230" s="210" t="s">
        <v>86</v>
      </c>
      <c r="AY230" s="14" t="s">
        <v>169</v>
      </c>
      <c r="BE230" s="211">
        <f t="shared" si="39"/>
        <v>0</v>
      </c>
      <c r="BF230" s="211">
        <f t="shared" si="40"/>
        <v>0</v>
      </c>
      <c r="BG230" s="211">
        <f t="shared" si="41"/>
        <v>0</v>
      </c>
      <c r="BH230" s="211">
        <f t="shared" si="42"/>
        <v>0</v>
      </c>
      <c r="BI230" s="211">
        <f t="shared" si="43"/>
        <v>0</v>
      </c>
      <c r="BJ230" s="14" t="s">
        <v>84</v>
      </c>
      <c r="BK230" s="211">
        <f t="shared" si="44"/>
        <v>0</v>
      </c>
      <c r="BL230" s="14" t="s">
        <v>177</v>
      </c>
      <c r="BM230" s="210" t="s">
        <v>1222</v>
      </c>
    </row>
    <row r="231" spans="1:65" s="2" customFormat="1" ht="21.75" customHeight="1">
      <c r="A231" s="31"/>
      <c r="B231" s="32"/>
      <c r="C231" s="198" t="s">
        <v>1223</v>
      </c>
      <c r="D231" s="198" t="s">
        <v>173</v>
      </c>
      <c r="E231" s="199" t="s">
        <v>405</v>
      </c>
      <c r="F231" s="200" t="s">
        <v>406</v>
      </c>
      <c r="G231" s="201" t="s">
        <v>194</v>
      </c>
      <c r="H231" s="202">
        <v>658.8</v>
      </c>
      <c r="I231" s="203"/>
      <c r="J231" s="204">
        <f t="shared" si="35"/>
        <v>0</v>
      </c>
      <c r="K231" s="205"/>
      <c r="L231" s="36"/>
      <c r="M231" s="206" t="s">
        <v>1</v>
      </c>
      <c r="N231" s="207" t="s">
        <v>41</v>
      </c>
      <c r="O231" s="68"/>
      <c r="P231" s="208">
        <f t="shared" si="36"/>
        <v>0</v>
      </c>
      <c r="Q231" s="208">
        <v>0</v>
      </c>
      <c r="R231" s="208">
        <f t="shared" si="37"/>
        <v>0</v>
      </c>
      <c r="S231" s="208">
        <v>0</v>
      </c>
      <c r="T231" s="209">
        <f t="shared" si="38"/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210" t="s">
        <v>177</v>
      </c>
      <c r="AT231" s="210" t="s">
        <v>173</v>
      </c>
      <c r="AU231" s="210" t="s">
        <v>86</v>
      </c>
      <c r="AY231" s="14" t="s">
        <v>169</v>
      </c>
      <c r="BE231" s="211">
        <f t="shared" si="39"/>
        <v>0</v>
      </c>
      <c r="BF231" s="211">
        <f t="shared" si="40"/>
        <v>0</v>
      </c>
      <c r="BG231" s="211">
        <f t="shared" si="41"/>
        <v>0</v>
      </c>
      <c r="BH231" s="211">
        <f t="shared" si="42"/>
        <v>0</v>
      </c>
      <c r="BI231" s="211">
        <f t="shared" si="43"/>
        <v>0</v>
      </c>
      <c r="BJ231" s="14" t="s">
        <v>84</v>
      </c>
      <c r="BK231" s="211">
        <f t="shared" si="44"/>
        <v>0</v>
      </c>
      <c r="BL231" s="14" t="s">
        <v>177</v>
      </c>
      <c r="BM231" s="210" t="s">
        <v>1224</v>
      </c>
    </row>
    <row r="232" spans="1:65" s="2" customFormat="1" ht="33" customHeight="1">
      <c r="A232" s="31"/>
      <c r="B232" s="32"/>
      <c r="C232" s="198" t="s">
        <v>1225</v>
      </c>
      <c r="D232" s="198" t="s">
        <v>173</v>
      </c>
      <c r="E232" s="199" t="s">
        <v>1226</v>
      </c>
      <c r="F232" s="200" t="s">
        <v>1227</v>
      </c>
      <c r="G232" s="201" t="s">
        <v>194</v>
      </c>
      <c r="H232" s="202">
        <v>37141.199999999997</v>
      </c>
      <c r="I232" s="203"/>
      <c r="J232" s="204">
        <f t="shared" si="35"/>
        <v>0</v>
      </c>
      <c r="K232" s="205"/>
      <c r="L232" s="36"/>
      <c r="M232" s="206" t="s">
        <v>1</v>
      </c>
      <c r="N232" s="207" t="s">
        <v>41</v>
      </c>
      <c r="O232" s="68"/>
      <c r="P232" s="208">
        <f t="shared" si="36"/>
        <v>0</v>
      </c>
      <c r="Q232" s="208">
        <v>0</v>
      </c>
      <c r="R232" s="208">
        <f t="shared" si="37"/>
        <v>0</v>
      </c>
      <c r="S232" s="208">
        <v>0</v>
      </c>
      <c r="T232" s="209">
        <f t="shared" si="38"/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210" t="s">
        <v>177</v>
      </c>
      <c r="AT232" s="210" t="s">
        <v>173</v>
      </c>
      <c r="AU232" s="210" t="s">
        <v>86</v>
      </c>
      <c r="AY232" s="14" t="s">
        <v>169</v>
      </c>
      <c r="BE232" s="211">
        <f t="shared" si="39"/>
        <v>0</v>
      </c>
      <c r="BF232" s="211">
        <f t="shared" si="40"/>
        <v>0</v>
      </c>
      <c r="BG232" s="211">
        <f t="shared" si="41"/>
        <v>0</v>
      </c>
      <c r="BH232" s="211">
        <f t="shared" si="42"/>
        <v>0</v>
      </c>
      <c r="BI232" s="211">
        <f t="shared" si="43"/>
        <v>0</v>
      </c>
      <c r="BJ232" s="14" t="s">
        <v>84</v>
      </c>
      <c r="BK232" s="211">
        <f t="shared" si="44"/>
        <v>0</v>
      </c>
      <c r="BL232" s="14" t="s">
        <v>177</v>
      </c>
      <c r="BM232" s="210" t="s">
        <v>1228</v>
      </c>
    </row>
    <row r="233" spans="1:65" s="2" customFormat="1" ht="33" customHeight="1">
      <c r="A233" s="31"/>
      <c r="B233" s="32"/>
      <c r="C233" s="198" t="s">
        <v>1229</v>
      </c>
      <c r="D233" s="198" t="s">
        <v>173</v>
      </c>
      <c r="E233" s="199" t="s">
        <v>1230</v>
      </c>
      <c r="F233" s="200" t="s">
        <v>1231</v>
      </c>
      <c r="G233" s="201" t="s">
        <v>194</v>
      </c>
      <c r="H233" s="202">
        <v>658.8</v>
      </c>
      <c r="I233" s="203"/>
      <c r="J233" s="204">
        <f t="shared" si="35"/>
        <v>0</v>
      </c>
      <c r="K233" s="205"/>
      <c r="L233" s="36"/>
      <c r="M233" s="206" t="s">
        <v>1</v>
      </c>
      <c r="N233" s="207" t="s">
        <v>41</v>
      </c>
      <c r="O233" s="68"/>
      <c r="P233" s="208">
        <f t="shared" si="36"/>
        <v>0</v>
      </c>
      <c r="Q233" s="208">
        <v>0</v>
      </c>
      <c r="R233" s="208">
        <f t="shared" si="37"/>
        <v>0</v>
      </c>
      <c r="S233" s="208">
        <v>0</v>
      </c>
      <c r="T233" s="209">
        <f t="shared" si="38"/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210" t="s">
        <v>177</v>
      </c>
      <c r="AT233" s="210" t="s">
        <v>173</v>
      </c>
      <c r="AU233" s="210" t="s">
        <v>86</v>
      </c>
      <c r="AY233" s="14" t="s">
        <v>169</v>
      </c>
      <c r="BE233" s="211">
        <f t="shared" si="39"/>
        <v>0</v>
      </c>
      <c r="BF233" s="211">
        <f t="shared" si="40"/>
        <v>0</v>
      </c>
      <c r="BG233" s="211">
        <f t="shared" si="41"/>
        <v>0</v>
      </c>
      <c r="BH233" s="211">
        <f t="shared" si="42"/>
        <v>0</v>
      </c>
      <c r="BI233" s="211">
        <f t="shared" si="43"/>
        <v>0</v>
      </c>
      <c r="BJ233" s="14" t="s">
        <v>84</v>
      </c>
      <c r="BK233" s="211">
        <f t="shared" si="44"/>
        <v>0</v>
      </c>
      <c r="BL233" s="14" t="s">
        <v>177</v>
      </c>
      <c r="BM233" s="210" t="s">
        <v>1232</v>
      </c>
    </row>
    <row r="234" spans="1:65" s="2" customFormat="1" ht="33" customHeight="1">
      <c r="A234" s="31"/>
      <c r="B234" s="32"/>
      <c r="C234" s="198" t="s">
        <v>1233</v>
      </c>
      <c r="D234" s="198" t="s">
        <v>173</v>
      </c>
      <c r="E234" s="199" t="s">
        <v>417</v>
      </c>
      <c r="F234" s="200" t="s">
        <v>900</v>
      </c>
      <c r="G234" s="201" t="s">
        <v>176</v>
      </c>
      <c r="H234" s="202">
        <v>1259.3699999999999</v>
      </c>
      <c r="I234" s="203"/>
      <c r="J234" s="204">
        <f t="shared" si="35"/>
        <v>0</v>
      </c>
      <c r="K234" s="205"/>
      <c r="L234" s="36"/>
      <c r="M234" s="206" t="s">
        <v>1</v>
      </c>
      <c r="N234" s="207" t="s">
        <v>41</v>
      </c>
      <c r="O234" s="68"/>
      <c r="P234" s="208">
        <f t="shared" si="36"/>
        <v>0</v>
      </c>
      <c r="Q234" s="208">
        <v>2.1000000000000001E-4</v>
      </c>
      <c r="R234" s="208">
        <f t="shared" si="37"/>
        <v>0.26446769999999997</v>
      </c>
      <c r="S234" s="208">
        <v>0</v>
      </c>
      <c r="T234" s="209">
        <f t="shared" si="38"/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210" t="s">
        <v>177</v>
      </c>
      <c r="AT234" s="210" t="s">
        <v>173</v>
      </c>
      <c r="AU234" s="210" t="s">
        <v>86</v>
      </c>
      <c r="AY234" s="14" t="s">
        <v>169</v>
      </c>
      <c r="BE234" s="211">
        <f t="shared" si="39"/>
        <v>0</v>
      </c>
      <c r="BF234" s="211">
        <f t="shared" si="40"/>
        <v>0</v>
      </c>
      <c r="BG234" s="211">
        <f t="shared" si="41"/>
        <v>0</v>
      </c>
      <c r="BH234" s="211">
        <f t="shared" si="42"/>
        <v>0</v>
      </c>
      <c r="BI234" s="211">
        <f t="shared" si="43"/>
        <v>0</v>
      </c>
      <c r="BJ234" s="14" t="s">
        <v>84</v>
      </c>
      <c r="BK234" s="211">
        <f t="shared" si="44"/>
        <v>0</v>
      </c>
      <c r="BL234" s="14" t="s">
        <v>177</v>
      </c>
      <c r="BM234" s="210" t="s">
        <v>1234</v>
      </c>
    </row>
    <row r="235" spans="1:65" s="2" customFormat="1" ht="16.5" customHeight="1">
      <c r="A235" s="31"/>
      <c r="B235" s="32"/>
      <c r="C235" s="198" t="s">
        <v>1235</v>
      </c>
      <c r="D235" s="198" t="s">
        <v>173</v>
      </c>
      <c r="E235" s="199" t="s">
        <v>1236</v>
      </c>
      <c r="F235" s="200" t="s">
        <v>1237</v>
      </c>
      <c r="G235" s="201" t="s">
        <v>280</v>
      </c>
      <c r="H235" s="202">
        <v>8</v>
      </c>
      <c r="I235" s="203"/>
      <c r="J235" s="204">
        <f t="shared" si="35"/>
        <v>0</v>
      </c>
      <c r="K235" s="205"/>
      <c r="L235" s="36"/>
      <c r="M235" s="206" t="s">
        <v>1</v>
      </c>
      <c r="N235" s="207" t="s">
        <v>41</v>
      </c>
      <c r="O235" s="68"/>
      <c r="P235" s="208">
        <f t="shared" si="36"/>
        <v>0</v>
      </c>
      <c r="Q235" s="208">
        <v>1.8000000000000001E-4</v>
      </c>
      <c r="R235" s="208">
        <f t="shared" si="37"/>
        <v>1.4400000000000001E-3</v>
      </c>
      <c r="S235" s="208">
        <v>0</v>
      </c>
      <c r="T235" s="209">
        <f t="shared" si="38"/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210" t="s">
        <v>177</v>
      </c>
      <c r="AT235" s="210" t="s">
        <v>173</v>
      </c>
      <c r="AU235" s="210" t="s">
        <v>86</v>
      </c>
      <c r="AY235" s="14" t="s">
        <v>169</v>
      </c>
      <c r="BE235" s="211">
        <f t="shared" si="39"/>
        <v>0</v>
      </c>
      <c r="BF235" s="211">
        <f t="shared" si="40"/>
        <v>0</v>
      </c>
      <c r="BG235" s="211">
        <f t="shared" si="41"/>
        <v>0</v>
      </c>
      <c r="BH235" s="211">
        <f t="shared" si="42"/>
        <v>0</v>
      </c>
      <c r="BI235" s="211">
        <f t="shared" si="43"/>
        <v>0</v>
      </c>
      <c r="BJ235" s="14" t="s">
        <v>84</v>
      </c>
      <c r="BK235" s="211">
        <f t="shared" si="44"/>
        <v>0</v>
      </c>
      <c r="BL235" s="14" t="s">
        <v>177</v>
      </c>
      <c r="BM235" s="210" t="s">
        <v>1238</v>
      </c>
    </row>
    <row r="236" spans="1:65" s="2" customFormat="1" ht="16.5" customHeight="1">
      <c r="A236" s="31"/>
      <c r="B236" s="32"/>
      <c r="C236" s="217" t="s">
        <v>1239</v>
      </c>
      <c r="D236" s="217" t="s">
        <v>922</v>
      </c>
      <c r="E236" s="218" t="s">
        <v>1240</v>
      </c>
      <c r="F236" s="219" t="s">
        <v>1241</v>
      </c>
      <c r="G236" s="220" t="s">
        <v>280</v>
      </c>
      <c r="H236" s="221">
        <v>8</v>
      </c>
      <c r="I236" s="222"/>
      <c r="J236" s="223">
        <f t="shared" si="35"/>
        <v>0</v>
      </c>
      <c r="K236" s="224"/>
      <c r="L236" s="225"/>
      <c r="M236" s="226" t="s">
        <v>1</v>
      </c>
      <c r="N236" s="227" t="s">
        <v>41</v>
      </c>
      <c r="O236" s="68"/>
      <c r="P236" s="208">
        <f t="shared" si="36"/>
        <v>0</v>
      </c>
      <c r="Q236" s="208">
        <v>1.2E-2</v>
      </c>
      <c r="R236" s="208">
        <f t="shared" si="37"/>
        <v>9.6000000000000002E-2</v>
      </c>
      <c r="S236" s="208">
        <v>0</v>
      </c>
      <c r="T236" s="209">
        <f t="shared" si="38"/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210" t="s">
        <v>230</v>
      </c>
      <c r="AT236" s="210" t="s">
        <v>922</v>
      </c>
      <c r="AU236" s="210" t="s">
        <v>86</v>
      </c>
      <c r="AY236" s="14" t="s">
        <v>169</v>
      </c>
      <c r="BE236" s="211">
        <f t="shared" si="39"/>
        <v>0</v>
      </c>
      <c r="BF236" s="211">
        <f t="shared" si="40"/>
        <v>0</v>
      </c>
      <c r="BG236" s="211">
        <f t="shared" si="41"/>
        <v>0</v>
      </c>
      <c r="BH236" s="211">
        <f t="shared" si="42"/>
        <v>0</v>
      </c>
      <c r="BI236" s="211">
        <f t="shared" si="43"/>
        <v>0</v>
      </c>
      <c r="BJ236" s="14" t="s">
        <v>84</v>
      </c>
      <c r="BK236" s="211">
        <f t="shared" si="44"/>
        <v>0</v>
      </c>
      <c r="BL236" s="14" t="s">
        <v>177</v>
      </c>
      <c r="BM236" s="210" t="s">
        <v>1242</v>
      </c>
    </row>
    <row r="237" spans="1:65" s="2" customFormat="1" ht="21.75" customHeight="1">
      <c r="A237" s="31"/>
      <c r="B237" s="32"/>
      <c r="C237" s="198" t="s">
        <v>1243</v>
      </c>
      <c r="D237" s="198" t="s">
        <v>173</v>
      </c>
      <c r="E237" s="199" t="s">
        <v>1244</v>
      </c>
      <c r="F237" s="200" t="s">
        <v>1245</v>
      </c>
      <c r="G237" s="201" t="s">
        <v>209</v>
      </c>
      <c r="H237" s="202">
        <v>1</v>
      </c>
      <c r="I237" s="203"/>
      <c r="J237" s="204">
        <f t="shared" si="35"/>
        <v>0</v>
      </c>
      <c r="K237" s="205"/>
      <c r="L237" s="36"/>
      <c r="M237" s="206" t="s">
        <v>1</v>
      </c>
      <c r="N237" s="207" t="s">
        <v>41</v>
      </c>
      <c r="O237" s="68"/>
      <c r="P237" s="208">
        <f t="shared" si="36"/>
        <v>0</v>
      </c>
      <c r="Q237" s="208">
        <v>1.8000000000000001E-4</v>
      </c>
      <c r="R237" s="208">
        <f t="shared" si="37"/>
        <v>1.8000000000000001E-4</v>
      </c>
      <c r="S237" s="208">
        <v>0</v>
      </c>
      <c r="T237" s="209">
        <f t="shared" si="38"/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210" t="s">
        <v>177</v>
      </c>
      <c r="AT237" s="210" t="s">
        <v>173</v>
      </c>
      <c r="AU237" s="210" t="s">
        <v>86</v>
      </c>
      <c r="AY237" s="14" t="s">
        <v>169</v>
      </c>
      <c r="BE237" s="211">
        <f t="shared" si="39"/>
        <v>0</v>
      </c>
      <c r="BF237" s="211">
        <f t="shared" si="40"/>
        <v>0</v>
      </c>
      <c r="BG237" s="211">
        <f t="shared" si="41"/>
        <v>0</v>
      </c>
      <c r="BH237" s="211">
        <f t="shared" si="42"/>
        <v>0</v>
      </c>
      <c r="BI237" s="211">
        <f t="shared" si="43"/>
        <v>0</v>
      </c>
      <c r="BJ237" s="14" t="s">
        <v>84</v>
      </c>
      <c r="BK237" s="211">
        <f t="shared" si="44"/>
        <v>0</v>
      </c>
      <c r="BL237" s="14" t="s">
        <v>177</v>
      </c>
      <c r="BM237" s="210" t="s">
        <v>1246</v>
      </c>
    </row>
    <row r="238" spans="1:65" s="2" customFormat="1" ht="21.75" customHeight="1">
      <c r="A238" s="31"/>
      <c r="B238" s="32"/>
      <c r="C238" s="198" t="s">
        <v>187</v>
      </c>
      <c r="D238" s="198" t="s">
        <v>173</v>
      </c>
      <c r="E238" s="199" t="s">
        <v>1247</v>
      </c>
      <c r="F238" s="200" t="s">
        <v>1248</v>
      </c>
      <c r="G238" s="201" t="s">
        <v>176</v>
      </c>
      <c r="H238" s="202">
        <v>208.71</v>
      </c>
      <c r="I238" s="203"/>
      <c r="J238" s="204">
        <f t="shared" si="35"/>
        <v>0</v>
      </c>
      <c r="K238" s="205"/>
      <c r="L238" s="36"/>
      <c r="M238" s="206" t="s">
        <v>1</v>
      </c>
      <c r="N238" s="207" t="s">
        <v>41</v>
      </c>
      <c r="O238" s="68"/>
      <c r="P238" s="208">
        <f t="shared" si="36"/>
        <v>0</v>
      </c>
      <c r="Q238" s="208">
        <v>0</v>
      </c>
      <c r="R238" s="208">
        <f t="shared" si="37"/>
        <v>0</v>
      </c>
      <c r="S238" s="208">
        <v>0</v>
      </c>
      <c r="T238" s="209">
        <f t="shared" si="38"/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210" t="s">
        <v>251</v>
      </c>
      <c r="AT238" s="210" t="s">
        <v>173</v>
      </c>
      <c r="AU238" s="210" t="s">
        <v>86</v>
      </c>
      <c r="AY238" s="14" t="s">
        <v>169</v>
      </c>
      <c r="BE238" s="211">
        <f t="shared" si="39"/>
        <v>0</v>
      </c>
      <c r="BF238" s="211">
        <f t="shared" si="40"/>
        <v>0</v>
      </c>
      <c r="BG238" s="211">
        <f t="shared" si="41"/>
        <v>0</v>
      </c>
      <c r="BH238" s="211">
        <f t="shared" si="42"/>
        <v>0</v>
      </c>
      <c r="BI238" s="211">
        <f t="shared" si="43"/>
        <v>0</v>
      </c>
      <c r="BJ238" s="14" t="s">
        <v>84</v>
      </c>
      <c r="BK238" s="211">
        <f t="shared" si="44"/>
        <v>0</v>
      </c>
      <c r="BL238" s="14" t="s">
        <v>251</v>
      </c>
      <c r="BM238" s="210" t="s">
        <v>1249</v>
      </c>
    </row>
    <row r="239" spans="1:65" s="2" customFormat="1" ht="21.75" customHeight="1">
      <c r="A239" s="31"/>
      <c r="B239" s="32"/>
      <c r="C239" s="198" t="s">
        <v>1250</v>
      </c>
      <c r="D239" s="198" t="s">
        <v>173</v>
      </c>
      <c r="E239" s="199" t="s">
        <v>903</v>
      </c>
      <c r="F239" s="200" t="s">
        <v>904</v>
      </c>
      <c r="G239" s="201" t="s">
        <v>280</v>
      </c>
      <c r="H239" s="202">
        <v>43</v>
      </c>
      <c r="I239" s="203"/>
      <c r="J239" s="204">
        <f t="shared" si="35"/>
        <v>0</v>
      </c>
      <c r="K239" s="205"/>
      <c r="L239" s="36"/>
      <c r="M239" s="206" t="s">
        <v>1</v>
      </c>
      <c r="N239" s="207" t="s">
        <v>41</v>
      </c>
      <c r="O239" s="68"/>
      <c r="P239" s="208">
        <f t="shared" si="36"/>
        <v>0</v>
      </c>
      <c r="Q239" s="208">
        <v>0</v>
      </c>
      <c r="R239" s="208">
        <f t="shared" si="37"/>
        <v>0</v>
      </c>
      <c r="S239" s="208">
        <v>3.1E-2</v>
      </c>
      <c r="T239" s="209">
        <f t="shared" si="38"/>
        <v>1.333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210" t="s">
        <v>177</v>
      </c>
      <c r="AT239" s="210" t="s">
        <v>173</v>
      </c>
      <c r="AU239" s="210" t="s">
        <v>86</v>
      </c>
      <c r="AY239" s="14" t="s">
        <v>169</v>
      </c>
      <c r="BE239" s="211">
        <f t="shared" si="39"/>
        <v>0</v>
      </c>
      <c r="BF239" s="211">
        <f t="shared" si="40"/>
        <v>0</v>
      </c>
      <c r="BG239" s="211">
        <f t="shared" si="41"/>
        <v>0</v>
      </c>
      <c r="BH239" s="211">
        <f t="shared" si="42"/>
        <v>0</v>
      </c>
      <c r="BI239" s="211">
        <f t="shared" si="43"/>
        <v>0</v>
      </c>
      <c r="BJ239" s="14" t="s">
        <v>84</v>
      </c>
      <c r="BK239" s="211">
        <f t="shared" si="44"/>
        <v>0</v>
      </c>
      <c r="BL239" s="14" t="s">
        <v>177</v>
      </c>
      <c r="BM239" s="210" t="s">
        <v>1251</v>
      </c>
    </row>
    <row r="240" spans="1:65" s="2" customFormat="1" ht="21.75" customHeight="1">
      <c r="A240" s="31"/>
      <c r="B240" s="32"/>
      <c r="C240" s="198" t="s">
        <v>1252</v>
      </c>
      <c r="D240" s="198" t="s">
        <v>173</v>
      </c>
      <c r="E240" s="199" t="s">
        <v>1253</v>
      </c>
      <c r="F240" s="200" t="s">
        <v>1254</v>
      </c>
      <c r="G240" s="201" t="s">
        <v>280</v>
      </c>
      <c r="H240" s="202">
        <v>8</v>
      </c>
      <c r="I240" s="203"/>
      <c r="J240" s="204">
        <f t="shared" si="35"/>
        <v>0</v>
      </c>
      <c r="K240" s="205"/>
      <c r="L240" s="36"/>
      <c r="M240" s="206" t="s">
        <v>1</v>
      </c>
      <c r="N240" s="207" t="s">
        <v>41</v>
      </c>
      <c r="O240" s="68"/>
      <c r="P240" s="208">
        <f t="shared" si="36"/>
        <v>0</v>
      </c>
      <c r="Q240" s="208">
        <v>0</v>
      </c>
      <c r="R240" s="208">
        <f t="shared" si="37"/>
        <v>0</v>
      </c>
      <c r="S240" s="208">
        <v>6.2E-2</v>
      </c>
      <c r="T240" s="209">
        <f t="shared" si="38"/>
        <v>0.496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210" t="s">
        <v>177</v>
      </c>
      <c r="AT240" s="210" t="s">
        <v>173</v>
      </c>
      <c r="AU240" s="210" t="s">
        <v>86</v>
      </c>
      <c r="AY240" s="14" t="s">
        <v>169</v>
      </c>
      <c r="BE240" s="211">
        <f t="shared" si="39"/>
        <v>0</v>
      </c>
      <c r="BF240" s="211">
        <f t="shared" si="40"/>
        <v>0</v>
      </c>
      <c r="BG240" s="211">
        <f t="shared" si="41"/>
        <v>0</v>
      </c>
      <c r="BH240" s="211">
        <f t="shared" si="42"/>
        <v>0</v>
      </c>
      <c r="BI240" s="211">
        <f t="shared" si="43"/>
        <v>0</v>
      </c>
      <c r="BJ240" s="14" t="s">
        <v>84</v>
      </c>
      <c r="BK240" s="211">
        <f t="shared" si="44"/>
        <v>0</v>
      </c>
      <c r="BL240" s="14" t="s">
        <v>177</v>
      </c>
      <c r="BM240" s="210" t="s">
        <v>1255</v>
      </c>
    </row>
    <row r="241" spans="1:65" s="2" customFormat="1" ht="21.75" customHeight="1">
      <c r="A241" s="31"/>
      <c r="B241" s="32"/>
      <c r="C241" s="198" t="s">
        <v>1256</v>
      </c>
      <c r="D241" s="198" t="s">
        <v>173</v>
      </c>
      <c r="E241" s="199" t="s">
        <v>906</v>
      </c>
      <c r="F241" s="200" t="s">
        <v>907</v>
      </c>
      <c r="G241" s="201" t="s">
        <v>275</v>
      </c>
      <c r="H241" s="202">
        <v>82.125</v>
      </c>
      <c r="I241" s="203"/>
      <c r="J241" s="204">
        <f t="shared" si="35"/>
        <v>0</v>
      </c>
      <c r="K241" s="205"/>
      <c r="L241" s="36"/>
      <c r="M241" s="206" t="s">
        <v>1</v>
      </c>
      <c r="N241" s="207" t="s">
        <v>41</v>
      </c>
      <c r="O241" s="68"/>
      <c r="P241" s="208">
        <f t="shared" si="36"/>
        <v>0</v>
      </c>
      <c r="Q241" s="208">
        <v>0</v>
      </c>
      <c r="R241" s="208">
        <f t="shared" si="37"/>
        <v>0</v>
      </c>
      <c r="S241" s="208">
        <v>7.0000000000000001E-3</v>
      </c>
      <c r="T241" s="209">
        <f t="shared" si="38"/>
        <v>0.57487500000000002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210" t="s">
        <v>177</v>
      </c>
      <c r="AT241" s="210" t="s">
        <v>173</v>
      </c>
      <c r="AU241" s="210" t="s">
        <v>86</v>
      </c>
      <c r="AY241" s="14" t="s">
        <v>169</v>
      </c>
      <c r="BE241" s="211">
        <f t="shared" si="39"/>
        <v>0</v>
      </c>
      <c r="BF241" s="211">
        <f t="shared" si="40"/>
        <v>0</v>
      </c>
      <c r="BG241" s="211">
        <f t="shared" si="41"/>
        <v>0</v>
      </c>
      <c r="BH241" s="211">
        <f t="shared" si="42"/>
        <v>0</v>
      </c>
      <c r="BI241" s="211">
        <f t="shared" si="43"/>
        <v>0</v>
      </c>
      <c r="BJ241" s="14" t="s">
        <v>84</v>
      </c>
      <c r="BK241" s="211">
        <f t="shared" si="44"/>
        <v>0</v>
      </c>
      <c r="BL241" s="14" t="s">
        <v>177</v>
      </c>
      <c r="BM241" s="210" t="s">
        <v>1257</v>
      </c>
    </row>
    <row r="242" spans="1:65" s="2" customFormat="1" ht="33" customHeight="1">
      <c r="A242" s="31"/>
      <c r="B242" s="32"/>
      <c r="C242" s="198" t="s">
        <v>202</v>
      </c>
      <c r="D242" s="198" t="s">
        <v>173</v>
      </c>
      <c r="E242" s="199" t="s">
        <v>1258</v>
      </c>
      <c r="F242" s="200" t="s">
        <v>1259</v>
      </c>
      <c r="G242" s="201" t="s">
        <v>275</v>
      </c>
      <c r="H242" s="202">
        <v>89</v>
      </c>
      <c r="I242" s="203"/>
      <c r="J242" s="204">
        <f t="shared" si="35"/>
        <v>0</v>
      </c>
      <c r="K242" s="205"/>
      <c r="L242" s="36"/>
      <c r="M242" s="206" t="s">
        <v>1</v>
      </c>
      <c r="N242" s="207" t="s">
        <v>41</v>
      </c>
      <c r="O242" s="68"/>
      <c r="P242" s="208">
        <f t="shared" si="36"/>
        <v>0</v>
      </c>
      <c r="Q242" s="208">
        <v>0</v>
      </c>
      <c r="R242" s="208">
        <f t="shared" si="37"/>
        <v>0</v>
      </c>
      <c r="S242" s="208">
        <v>8.0000000000000002E-3</v>
      </c>
      <c r="T242" s="209">
        <f t="shared" si="38"/>
        <v>0.71199999999999997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210" t="s">
        <v>177</v>
      </c>
      <c r="AT242" s="210" t="s">
        <v>173</v>
      </c>
      <c r="AU242" s="210" t="s">
        <v>86</v>
      </c>
      <c r="AY242" s="14" t="s">
        <v>169</v>
      </c>
      <c r="BE242" s="211">
        <f t="shared" si="39"/>
        <v>0</v>
      </c>
      <c r="BF242" s="211">
        <f t="shared" si="40"/>
        <v>0</v>
      </c>
      <c r="BG242" s="211">
        <f t="shared" si="41"/>
        <v>0</v>
      </c>
      <c r="BH242" s="211">
        <f t="shared" si="42"/>
        <v>0</v>
      </c>
      <c r="BI242" s="211">
        <f t="shared" si="43"/>
        <v>0</v>
      </c>
      <c r="BJ242" s="14" t="s">
        <v>84</v>
      </c>
      <c r="BK242" s="211">
        <f t="shared" si="44"/>
        <v>0</v>
      </c>
      <c r="BL242" s="14" t="s">
        <v>177</v>
      </c>
      <c r="BM242" s="210" t="s">
        <v>1260</v>
      </c>
    </row>
    <row r="243" spans="1:65" s="2" customFormat="1" ht="21.75" customHeight="1">
      <c r="A243" s="31"/>
      <c r="B243" s="32"/>
      <c r="C243" s="198" t="s">
        <v>1261</v>
      </c>
      <c r="D243" s="198" t="s">
        <v>173</v>
      </c>
      <c r="E243" s="199" t="s">
        <v>1262</v>
      </c>
      <c r="F243" s="200" t="s">
        <v>1263</v>
      </c>
      <c r="G243" s="201" t="s">
        <v>176</v>
      </c>
      <c r="H243" s="202">
        <v>28.56</v>
      </c>
      <c r="I243" s="203"/>
      <c r="J243" s="204">
        <f t="shared" si="35"/>
        <v>0</v>
      </c>
      <c r="K243" s="205"/>
      <c r="L243" s="36"/>
      <c r="M243" s="206" t="s">
        <v>1</v>
      </c>
      <c r="N243" s="207" t="s">
        <v>41</v>
      </c>
      <c r="O243" s="68"/>
      <c r="P243" s="208">
        <f t="shared" si="36"/>
        <v>0</v>
      </c>
      <c r="Q243" s="208">
        <v>1.9949999999999999E-2</v>
      </c>
      <c r="R243" s="208">
        <f t="shared" si="37"/>
        <v>0.56977199999999995</v>
      </c>
      <c r="S243" s="208">
        <v>0</v>
      </c>
      <c r="T243" s="209">
        <f t="shared" si="38"/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210" t="s">
        <v>177</v>
      </c>
      <c r="AT243" s="210" t="s">
        <v>173</v>
      </c>
      <c r="AU243" s="210" t="s">
        <v>86</v>
      </c>
      <c r="AY243" s="14" t="s">
        <v>169</v>
      </c>
      <c r="BE243" s="211">
        <f t="shared" si="39"/>
        <v>0</v>
      </c>
      <c r="BF243" s="211">
        <f t="shared" si="40"/>
        <v>0</v>
      </c>
      <c r="BG243" s="211">
        <f t="shared" si="41"/>
        <v>0</v>
      </c>
      <c r="BH243" s="211">
        <f t="shared" si="42"/>
        <v>0</v>
      </c>
      <c r="BI243" s="211">
        <f t="shared" si="43"/>
        <v>0</v>
      </c>
      <c r="BJ243" s="14" t="s">
        <v>84</v>
      </c>
      <c r="BK243" s="211">
        <f t="shared" si="44"/>
        <v>0</v>
      </c>
      <c r="BL243" s="14" t="s">
        <v>177</v>
      </c>
      <c r="BM243" s="210" t="s">
        <v>1264</v>
      </c>
    </row>
    <row r="244" spans="1:65" s="2" customFormat="1" ht="21.75" customHeight="1">
      <c r="A244" s="31"/>
      <c r="B244" s="32"/>
      <c r="C244" s="198" t="s">
        <v>1265</v>
      </c>
      <c r="D244" s="198" t="s">
        <v>173</v>
      </c>
      <c r="E244" s="199" t="s">
        <v>1266</v>
      </c>
      <c r="F244" s="200" t="s">
        <v>1267</v>
      </c>
      <c r="G244" s="201" t="s">
        <v>275</v>
      </c>
      <c r="H244" s="202">
        <v>37.5</v>
      </c>
      <c r="I244" s="203"/>
      <c r="J244" s="204">
        <f t="shared" si="35"/>
        <v>0</v>
      </c>
      <c r="K244" s="205"/>
      <c r="L244" s="36"/>
      <c r="M244" s="206" t="s">
        <v>1</v>
      </c>
      <c r="N244" s="207" t="s">
        <v>41</v>
      </c>
      <c r="O244" s="68"/>
      <c r="P244" s="208">
        <f t="shared" si="36"/>
        <v>0</v>
      </c>
      <c r="Q244" s="208">
        <v>1.2899999999999999E-3</v>
      </c>
      <c r="R244" s="208">
        <f t="shared" si="37"/>
        <v>4.8374999999999994E-2</v>
      </c>
      <c r="S244" s="208">
        <v>0</v>
      </c>
      <c r="T244" s="209">
        <f t="shared" si="38"/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210" t="s">
        <v>177</v>
      </c>
      <c r="AT244" s="210" t="s">
        <v>173</v>
      </c>
      <c r="AU244" s="210" t="s">
        <v>86</v>
      </c>
      <c r="AY244" s="14" t="s">
        <v>169</v>
      </c>
      <c r="BE244" s="211">
        <f t="shared" si="39"/>
        <v>0</v>
      </c>
      <c r="BF244" s="211">
        <f t="shared" si="40"/>
        <v>0</v>
      </c>
      <c r="BG244" s="211">
        <f t="shared" si="41"/>
        <v>0</v>
      </c>
      <c r="BH244" s="211">
        <f t="shared" si="42"/>
        <v>0</v>
      </c>
      <c r="BI244" s="211">
        <f t="shared" si="43"/>
        <v>0</v>
      </c>
      <c r="BJ244" s="14" t="s">
        <v>84</v>
      </c>
      <c r="BK244" s="211">
        <f t="shared" si="44"/>
        <v>0</v>
      </c>
      <c r="BL244" s="14" t="s">
        <v>177</v>
      </c>
      <c r="BM244" s="210" t="s">
        <v>1268</v>
      </c>
    </row>
    <row r="245" spans="1:65" s="12" customFormat="1" ht="22.9" customHeight="1">
      <c r="B245" s="182"/>
      <c r="C245" s="183"/>
      <c r="D245" s="184" t="s">
        <v>75</v>
      </c>
      <c r="E245" s="196" t="s">
        <v>912</v>
      </c>
      <c r="F245" s="196" t="s">
        <v>913</v>
      </c>
      <c r="G245" s="183"/>
      <c r="H245" s="183"/>
      <c r="I245" s="186"/>
      <c r="J245" s="197">
        <f>BK245</f>
        <v>0</v>
      </c>
      <c r="K245" s="183"/>
      <c r="L245" s="188"/>
      <c r="M245" s="189"/>
      <c r="N245" s="190"/>
      <c r="O245" s="190"/>
      <c r="P245" s="191">
        <f>P246</f>
        <v>0</v>
      </c>
      <c r="Q245" s="190"/>
      <c r="R245" s="191">
        <f>R246</f>
        <v>0</v>
      </c>
      <c r="S245" s="190"/>
      <c r="T245" s="192">
        <f>T246</f>
        <v>0</v>
      </c>
      <c r="AR245" s="193" t="s">
        <v>84</v>
      </c>
      <c r="AT245" s="194" t="s">
        <v>75</v>
      </c>
      <c r="AU245" s="194" t="s">
        <v>84</v>
      </c>
      <c r="AY245" s="193" t="s">
        <v>169</v>
      </c>
      <c r="BK245" s="195">
        <f>BK246</f>
        <v>0</v>
      </c>
    </row>
    <row r="246" spans="1:65" s="2" customFormat="1" ht="16.5" customHeight="1">
      <c r="A246" s="31"/>
      <c r="B246" s="32"/>
      <c r="C246" s="198" t="s">
        <v>259</v>
      </c>
      <c r="D246" s="198" t="s">
        <v>173</v>
      </c>
      <c r="E246" s="199" t="s">
        <v>914</v>
      </c>
      <c r="F246" s="200" t="s">
        <v>915</v>
      </c>
      <c r="G246" s="201" t="s">
        <v>220</v>
      </c>
      <c r="H246" s="202">
        <v>548.99199999999996</v>
      </c>
      <c r="I246" s="203"/>
      <c r="J246" s="204">
        <f>ROUND(I246*H246,2)</f>
        <v>0</v>
      </c>
      <c r="K246" s="205"/>
      <c r="L246" s="36"/>
      <c r="M246" s="206" t="s">
        <v>1</v>
      </c>
      <c r="N246" s="207" t="s">
        <v>41</v>
      </c>
      <c r="O246" s="68"/>
      <c r="P246" s="208">
        <f>O246*H246</f>
        <v>0</v>
      </c>
      <c r="Q246" s="208">
        <v>0</v>
      </c>
      <c r="R246" s="208">
        <f>Q246*H246</f>
        <v>0</v>
      </c>
      <c r="S246" s="208">
        <v>0</v>
      </c>
      <c r="T246" s="209">
        <f>S246*H246</f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210" t="s">
        <v>177</v>
      </c>
      <c r="AT246" s="210" t="s">
        <v>173</v>
      </c>
      <c r="AU246" s="210" t="s">
        <v>86</v>
      </c>
      <c r="AY246" s="14" t="s">
        <v>169</v>
      </c>
      <c r="BE246" s="211">
        <f>IF(N246="základní",J246,0)</f>
        <v>0</v>
      </c>
      <c r="BF246" s="211">
        <f>IF(N246="snížená",J246,0)</f>
        <v>0</v>
      </c>
      <c r="BG246" s="211">
        <f>IF(N246="zákl. přenesená",J246,0)</f>
        <v>0</v>
      </c>
      <c r="BH246" s="211">
        <f>IF(N246="sníž. přenesená",J246,0)</f>
        <v>0</v>
      </c>
      <c r="BI246" s="211">
        <f>IF(N246="nulová",J246,0)</f>
        <v>0</v>
      </c>
      <c r="BJ246" s="14" t="s">
        <v>84</v>
      </c>
      <c r="BK246" s="211">
        <f>ROUND(I246*H246,2)</f>
        <v>0</v>
      </c>
      <c r="BL246" s="14" t="s">
        <v>177</v>
      </c>
      <c r="BM246" s="210" t="s">
        <v>1269</v>
      </c>
    </row>
    <row r="247" spans="1:65" s="12" customFormat="1" ht="25.9" customHeight="1">
      <c r="B247" s="182"/>
      <c r="C247" s="183"/>
      <c r="D247" s="184" t="s">
        <v>75</v>
      </c>
      <c r="E247" s="185" t="s">
        <v>245</v>
      </c>
      <c r="F247" s="185" t="s">
        <v>246</v>
      </c>
      <c r="G247" s="183"/>
      <c r="H247" s="183"/>
      <c r="I247" s="186"/>
      <c r="J247" s="187">
        <f>BK247</f>
        <v>0</v>
      </c>
      <c r="K247" s="183"/>
      <c r="L247" s="188"/>
      <c r="M247" s="189"/>
      <c r="N247" s="190"/>
      <c r="O247" s="190"/>
      <c r="P247" s="191">
        <f>P248+P260+P266+P275+P296+P326+P351+P360+P363+P370+P395+P408+P412</f>
        <v>0</v>
      </c>
      <c r="Q247" s="190"/>
      <c r="R247" s="191">
        <f>R248+R260+R266+R275+R296+R326+R351+R360+R363+R370+R395+R408+R412</f>
        <v>69.075062090000003</v>
      </c>
      <c r="S247" s="190"/>
      <c r="T247" s="192">
        <f>T248+T260+T266+T275+T296+T326+T351+T360+T363+T370+T395+T408+T412</f>
        <v>7.6967099999999997E-2</v>
      </c>
      <c r="AR247" s="193" t="s">
        <v>86</v>
      </c>
      <c r="AT247" s="194" t="s">
        <v>75</v>
      </c>
      <c r="AU247" s="194" t="s">
        <v>76</v>
      </c>
      <c r="AY247" s="193" t="s">
        <v>169</v>
      </c>
      <c r="BK247" s="195">
        <f>BK248+BK260+BK266+BK275+BK296+BK326+BK351+BK360+BK363+BK370+BK395+BK408+BK412</f>
        <v>0</v>
      </c>
    </row>
    <row r="248" spans="1:65" s="12" customFormat="1" ht="22.9" customHeight="1">
      <c r="B248" s="182"/>
      <c r="C248" s="183"/>
      <c r="D248" s="184" t="s">
        <v>75</v>
      </c>
      <c r="E248" s="196" t="s">
        <v>917</v>
      </c>
      <c r="F248" s="196" t="s">
        <v>918</v>
      </c>
      <c r="G248" s="183"/>
      <c r="H248" s="183"/>
      <c r="I248" s="186"/>
      <c r="J248" s="197">
        <f>BK248</f>
        <v>0</v>
      </c>
      <c r="K248" s="183"/>
      <c r="L248" s="188"/>
      <c r="M248" s="189"/>
      <c r="N248" s="190"/>
      <c r="O248" s="190"/>
      <c r="P248" s="191">
        <f>SUM(P249:P259)</f>
        <v>0</v>
      </c>
      <c r="Q248" s="190"/>
      <c r="R248" s="191">
        <f>SUM(R249:R259)</f>
        <v>3.2701762800000003</v>
      </c>
      <c r="S248" s="190"/>
      <c r="T248" s="192">
        <f>SUM(T249:T259)</f>
        <v>0</v>
      </c>
      <c r="AR248" s="193" t="s">
        <v>86</v>
      </c>
      <c r="AT248" s="194" t="s">
        <v>75</v>
      </c>
      <c r="AU248" s="194" t="s">
        <v>84</v>
      </c>
      <c r="AY248" s="193" t="s">
        <v>169</v>
      </c>
      <c r="BK248" s="195">
        <f>SUM(BK249:BK259)</f>
        <v>0</v>
      </c>
    </row>
    <row r="249" spans="1:65" s="2" customFormat="1" ht="21.75" customHeight="1">
      <c r="A249" s="31"/>
      <c r="B249" s="32"/>
      <c r="C249" s="198" t="s">
        <v>191</v>
      </c>
      <c r="D249" s="198" t="s">
        <v>173</v>
      </c>
      <c r="E249" s="199" t="s">
        <v>919</v>
      </c>
      <c r="F249" s="200" t="s">
        <v>920</v>
      </c>
      <c r="G249" s="201" t="s">
        <v>176</v>
      </c>
      <c r="H249" s="202">
        <v>368.245</v>
      </c>
      <c r="I249" s="203"/>
      <c r="J249" s="204">
        <f t="shared" ref="J249:J259" si="45">ROUND(I249*H249,2)</f>
        <v>0</v>
      </c>
      <c r="K249" s="205"/>
      <c r="L249" s="36"/>
      <c r="M249" s="206" t="s">
        <v>1</v>
      </c>
      <c r="N249" s="207" t="s">
        <v>41</v>
      </c>
      <c r="O249" s="68"/>
      <c r="P249" s="208">
        <f t="shared" ref="P249:P259" si="46">O249*H249</f>
        <v>0</v>
      </c>
      <c r="Q249" s="208">
        <v>0</v>
      </c>
      <c r="R249" s="208">
        <f t="shared" ref="R249:R259" si="47">Q249*H249</f>
        <v>0</v>
      </c>
      <c r="S249" s="208">
        <v>0</v>
      </c>
      <c r="T249" s="209">
        <f t="shared" ref="T249:T259" si="48">S249*H249</f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210" t="s">
        <v>251</v>
      </c>
      <c r="AT249" s="210" t="s">
        <v>173</v>
      </c>
      <c r="AU249" s="210" t="s">
        <v>86</v>
      </c>
      <c r="AY249" s="14" t="s">
        <v>169</v>
      </c>
      <c r="BE249" s="211">
        <f t="shared" ref="BE249:BE259" si="49">IF(N249="základní",J249,0)</f>
        <v>0</v>
      </c>
      <c r="BF249" s="211">
        <f t="shared" ref="BF249:BF259" si="50">IF(N249="snížená",J249,0)</f>
        <v>0</v>
      </c>
      <c r="BG249" s="211">
        <f t="shared" ref="BG249:BG259" si="51">IF(N249="zákl. přenesená",J249,0)</f>
        <v>0</v>
      </c>
      <c r="BH249" s="211">
        <f t="shared" ref="BH249:BH259" si="52">IF(N249="sníž. přenesená",J249,0)</f>
        <v>0</v>
      </c>
      <c r="BI249" s="211">
        <f t="shared" ref="BI249:BI259" si="53">IF(N249="nulová",J249,0)</f>
        <v>0</v>
      </c>
      <c r="BJ249" s="14" t="s">
        <v>84</v>
      </c>
      <c r="BK249" s="211">
        <f t="shared" ref="BK249:BK259" si="54">ROUND(I249*H249,2)</f>
        <v>0</v>
      </c>
      <c r="BL249" s="14" t="s">
        <v>251</v>
      </c>
      <c r="BM249" s="210" t="s">
        <v>1270</v>
      </c>
    </row>
    <row r="250" spans="1:65" s="2" customFormat="1" ht="16.5" customHeight="1">
      <c r="A250" s="31"/>
      <c r="B250" s="32"/>
      <c r="C250" s="217" t="s">
        <v>263</v>
      </c>
      <c r="D250" s="217" t="s">
        <v>922</v>
      </c>
      <c r="E250" s="218" t="s">
        <v>923</v>
      </c>
      <c r="F250" s="219" t="s">
        <v>924</v>
      </c>
      <c r="G250" s="220" t="s">
        <v>220</v>
      </c>
      <c r="H250" s="221">
        <v>0.127</v>
      </c>
      <c r="I250" s="222"/>
      <c r="J250" s="223">
        <f t="shared" si="45"/>
        <v>0</v>
      </c>
      <c r="K250" s="224"/>
      <c r="L250" s="225"/>
      <c r="M250" s="226" t="s">
        <v>1</v>
      </c>
      <c r="N250" s="227" t="s">
        <v>41</v>
      </c>
      <c r="O250" s="68"/>
      <c r="P250" s="208">
        <f t="shared" si="46"/>
        <v>0</v>
      </c>
      <c r="Q250" s="208">
        <v>1</v>
      </c>
      <c r="R250" s="208">
        <f t="shared" si="47"/>
        <v>0.127</v>
      </c>
      <c r="S250" s="208">
        <v>0</v>
      </c>
      <c r="T250" s="209">
        <f t="shared" si="48"/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210" t="s">
        <v>259</v>
      </c>
      <c r="AT250" s="210" t="s">
        <v>922</v>
      </c>
      <c r="AU250" s="210" t="s">
        <v>86</v>
      </c>
      <c r="AY250" s="14" t="s">
        <v>169</v>
      </c>
      <c r="BE250" s="211">
        <f t="shared" si="49"/>
        <v>0</v>
      </c>
      <c r="BF250" s="211">
        <f t="shared" si="50"/>
        <v>0</v>
      </c>
      <c r="BG250" s="211">
        <f t="shared" si="51"/>
        <v>0</v>
      </c>
      <c r="BH250" s="211">
        <f t="shared" si="52"/>
        <v>0</v>
      </c>
      <c r="BI250" s="211">
        <f t="shared" si="53"/>
        <v>0</v>
      </c>
      <c r="BJ250" s="14" t="s">
        <v>84</v>
      </c>
      <c r="BK250" s="211">
        <f t="shared" si="54"/>
        <v>0</v>
      </c>
      <c r="BL250" s="14" t="s">
        <v>251</v>
      </c>
      <c r="BM250" s="210" t="s">
        <v>1271</v>
      </c>
    </row>
    <row r="251" spans="1:65" s="2" customFormat="1" ht="21.75" customHeight="1">
      <c r="A251" s="31"/>
      <c r="B251" s="32"/>
      <c r="C251" s="198" t="s">
        <v>241</v>
      </c>
      <c r="D251" s="198" t="s">
        <v>173</v>
      </c>
      <c r="E251" s="199" t="s">
        <v>926</v>
      </c>
      <c r="F251" s="200" t="s">
        <v>927</v>
      </c>
      <c r="G251" s="201" t="s">
        <v>176</v>
      </c>
      <c r="H251" s="202">
        <v>55.921999999999997</v>
      </c>
      <c r="I251" s="203"/>
      <c r="J251" s="204">
        <f t="shared" si="45"/>
        <v>0</v>
      </c>
      <c r="K251" s="205"/>
      <c r="L251" s="36"/>
      <c r="M251" s="206" t="s">
        <v>1</v>
      </c>
      <c r="N251" s="207" t="s">
        <v>41</v>
      </c>
      <c r="O251" s="68"/>
      <c r="P251" s="208">
        <f t="shared" si="46"/>
        <v>0</v>
      </c>
      <c r="Q251" s="208">
        <v>0</v>
      </c>
      <c r="R251" s="208">
        <f t="shared" si="47"/>
        <v>0</v>
      </c>
      <c r="S251" s="208">
        <v>0</v>
      </c>
      <c r="T251" s="209">
        <f t="shared" si="48"/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210" t="s">
        <v>251</v>
      </c>
      <c r="AT251" s="210" t="s">
        <v>173</v>
      </c>
      <c r="AU251" s="210" t="s">
        <v>86</v>
      </c>
      <c r="AY251" s="14" t="s">
        <v>169</v>
      </c>
      <c r="BE251" s="211">
        <f t="shared" si="49"/>
        <v>0</v>
      </c>
      <c r="BF251" s="211">
        <f t="shared" si="50"/>
        <v>0</v>
      </c>
      <c r="BG251" s="211">
        <f t="shared" si="51"/>
        <v>0</v>
      </c>
      <c r="BH251" s="211">
        <f t="shared" si="52"/>
        <v>0</v>
      </c>
      <c r="BI251" s="211">
        <f t="shared" si="53"/>
        <v>0</v>
      </c>
      <c r="BJ251" s="14" t="s">
        <v>84</v>
      </c>
      <c r="BK251" s="211">
        <f t="shared" si="54"/>
        <v>0</v>
      </c>
      <c r="BL251" s="14" t="s">
        <v>251</v>
      </c>
      <c r="BM251" s="210" t="s">
        <v>1272</v>
      </c>
    </row>
    <row r="252" spans="1:65" s="2" customFormat="1" ht="21.75" customHeight="1">
      <c r="A252" s="31"/>
      <c r="B252" s="32"/>
      <c r="C252" s="198" t="s">
        <v>206</v>
      </c>
      <c r="D252" s="198" t="s">
        <v>173</v>
      </c>
      <c r="E252" s="199" t="s">
        <v>929</v>
      </c>
      <c r="F252" s="200" t="s">
        <v>930</v>
      </c>
      <c r="G252" s="201" t="s">
        <v>176</v>
      </c>
      <c r="H252" s="202">
        <v>1104.7349999999999</v>
      </c>
      <c r="I252" s="203"/>
      <c r="J252" s="204">
        <f t="shared" si="45"/>
        <v>0</v>
      </c>
      <c r="K252" s="205"/>
      <c r="L252" s="36"/>
      <c r="M252" s="206" t="s">
        <v>1</v>
      </c>
      <c r="N252" s="207" t="s">
        <v>41</v>
      </c>
      <c r="O252" s="68"/>
      <c r="P252" s="208">
        <f t="shared" si="46"/>
        <v>0</v>
      </c>
      <c r="Q252" s="208">
        <v>4.0000000000000002E-4</v>
      </c>
      <c r="R252" s="208">
        <f t="shared" si="47"/>
        <v>0.44189399999999995</v>
      </c>
      <c r="S252" s="208">
        <v>0</v>
      </c>
      <c r="T252" s="209">
        <f t="shared" si="48"/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210" t="s">
        <v>251</v>
      </c>
      <c r="AT252" s="210" t="s">
        <v>173</v>
      </c>
      <c r="AU252" s="210" t="s">
        <v>86</v>
      </c>
      <c r="AY252" s="14" t="s">
        <v>169</v>
      </c>
      <c r="BE252" s="211">
        <f t="shared" si="49"/>
        <v>0</v>
      </c>
      <c r="BF252" s="211">
        <f t="shared" si="50"/>
        <v>0</v>
      </c>
      <c r="BG252" s="211">
        <f t="shared" si="51"/>
        <v>0</v>
      </c>
      <c r="BH252" s="211">
        <f t="shared" si="52"/>
        <v>0</v>
      </c>
      <c r="BI252" s="211">
        <f t="shared" si="53"/>
        <v>0</v>
      </c>
      <c r="BJ252" s="14" t="s">
        <v>84</v>
      </c>
      <c r="BK252" s="211">
        <f t="shared" si="54"/>
        <v>0</v>
      </c>
      <c r="BL252" s="14" t="s">
        <v>251</v>
      </c>
      <c r="BM252" s="210" t="s">
        <v>1273</v>
      </c>
    </row>
    <row r="253" spans="1:65" s="2" customFormat="1" ht="16.5" customHeight="1">
      <c r="A253" s="31"/>
      <c r="B253" s="32"/>
      <c r="C253" s="217" t="s">
        <v>211</v>
      </c>
      <c r="D253" s="217" t="s">
        <v>922</v>
      </c>
      <c r="E253" s="218" t="s">
        <v>932</v>
      </c>
      <c r="F253" s="219" t="s">
        <v>933</v>
      </c>
      <c r="G253" s="220" t="s">
        <v>176</v>
      </c>
      <c r="H253" s="221">
        <v>450.70699999999999</v>
      </c>
      <c r="I253" s="222"/>
      <c r="J253" s="223">
        <f t="shared" si="45"/>
        <v>0</v>
      </c>
      <c r="K253" s="224"/>
      <c r="L253" s="225"/>
      <c r="M253" s="226" t="s">
        <v>1</v>
      </c>
      <c r="N253" s="227" t="s">
        <v>41</v>
      </c>
      <c r="O253" s="68"/>
      <c r="P253" s="208">
        <f t="shared" si="46"/>
        <v>0</v>
      </c>
      <c r="Q253" s="208">
        <v>4.4999999999999997E-3</v>
      </c>
      <c r="R253" s="208">
        <f t="shared" si="47"/>
        <v>2.0281814999999996</v>
      </c>
      <c r="S253" s="208">
        <v>0</v>
      </c>
      <c r="T253" s="209">
        <f t="shared" si="48"/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210" t="s">
        <v>259</v>
      </c>
      <c r="AT253" s="210" t="s">
        <v>922</v>
      </c>
      <c r="AU253" s="210" t="s">
        <v>86</v>
      </c>
      <c r="AY253" s="14" t="s">
        <v>169</v>
      </c>
      <c r="BE253" s="211">
        <f t="shared" si="49"/>
        <v>0</v>
      </c>
      <c r="BF253" s="211">
        <f t="shared" si="50"/>
        <v>0</v>
      </c>
      <c r="BG253" s="211">
        <f t="shared" si="51"/>
        <v>0</v>
      </c>
      <c r="BH253" s="211">
        <f t="shared" si="52"/>
        <v>0</v>
      </c>
      <c r="BI253" s="211">
        <f t="shared" si="53"/>
        <v>0</v>
      </c>
      <c r="BJ253" s="14" t="s">
        <v>84</v>
      </c>
      <c r="BK253" s="211">
        <f t="shared" si="54"/>
        <v>0</v>
      </c>
      <c r="BL253" s="14" t="s">
        <v>251</v>
      </c>
      <c r="BM253" s="210" t="s">
        <v>1274</v>
      </c>
    </row>
    <row r="254" spans="1:65" s="2" customFormat="1" ht="16.5" customHeight="1">
      <c r="A254" s="31"/>
      <c r="B254" s="32"/>
      <c r="C254" s="217" t="s">
        <v>568</v>
      </c>
      <c r="D254" s="217" t="s">
        <v>922</v>
      </c>
      <c r="E254" s="218" t="s">
        <v>1275</v>
      </c>
      <c r="F254" s="219" t="s">
        <v>1276</v>
      </c>
      <c r="G254" s="220" t="s">
        <v>176</v>
      </c>
      <c r="H254" s="221">
        <v>487.79199999999997</v>
      </c>
      <c r="I254" s="222"/>
      <c r="J254" s="223">
        <f t="shared" si="45"/>
        <v>0</v>
      </c>
      <c r="K254" s="224"/>
      <c r="L254" s="225"/>
      <c r="M254" s="226" t="s">
        <v>1</v>
      </c>
      <c r="N254" s="227" t="s">
        <v>41</v>
      </c>
      <c r="O254" s="68"/>
      <c r="P254" s="208">
        <f t="shared" si="46"/>
        <v>0</v>
      </c>
      <c r="Q254" s="208">
        <v>6.4000000000000005E-4</v>
      </c>
      <c r="R254" s="208">
        <f t="shared" si="47"/>
        <v>0.31218688</v>
      </c>
      <c r="S254" s="208">
        <v>0</v>
      </c>
      <c r="T254" s="209">
        <f t="shared" si="48"/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210" t="s">
        <v>259</v>
      </c>
      <c r="AT254" s="210" t="s">
        <v>922</v>
      </c>
      <c r="AU254" s="210" t="s">
        <v>86</v>
      </c>
      <c r="AY254" s="14" t="s">
        <v>169</v>
      </c>
      <c r="BE254" s="211">
        <f t="shared" si="49"/>
        <v>0</v>
      </c>
      <c r="BF254" s="211">
        <f t="shared" si="50"/>
        <v>0</v>
      </c>
      <c r="BG254" s="211">
        <f t="shared" si="51"/>
        <v>0</v>
      </c>
      <c r="BH254" s="211">
        <f t="shared" si="52"/>
        <v>0</v>
      </c>
      <c r="BI254" s="211">
        <f t="shared" si="53"/>
        <v>0</v>
      </c>
      <c r="BJ254" s="14" t="s">
        <v>84</v>
      </c>
      <c r="BK254" s="211">
        <f t="shared" si="54"/>
        <v>0</v>
      </c>
      <c r="BL254" s="14" t="s">
        <v>251</v>
      </c>
      <c r="BM254" s="210" t="s">
        <v>1277</v>
      </c>
    </row>
    <row r="255" spans="1:65" s="2" customFormat="1" ht="16.5" customHeight="1">
      <c r="A255" s="31"/>
      <c r="B255" s="32"/>
      <c r="C255" s="217" t="s">
        <v>512</v>
      </c>
      <c r="D255" s="217" t="s">
        <v>922</v>
      </c>
      <c r="E255" s="218" t="s">
        <v>935</v>
      </c>
      <c r="F255" s="219" t="s">
        <v>936</v>
      </c>
      <c r="G255" s="220" t="s">
        <v>176</v>
      </c>
      <c r="H255" s="221">
        <v>450.70699999999999</v>
      </c>
      <c r="I255" s="222"/>
      <c r="J255" s="223">
        <f t="shared" si="45"/>
        <v>0</v>
      </c>
      <c r="K255" s="224"/>
      <c r="L255" s="225"/>
      <c r="M255" s="226" t="s">
        <v>1</v>
      </c>
      <c r="N255" s="227" t="s">
        <v>41</v>
      </c>
      <c r="O255" s="68"/>
      <c r="P255" s="208">
        <f t="shared" si="46"/>
        <v>0</v>
      </c>
      <c r="Q255" s="208">
        <v>6.4000000000000005E-4</v>
      </c>
      <c r="R255" s="208">
        <f t="shared" si="47"/>
        <v>0.28845248000000001</v>
      </c>
      <c r="S255" s="208">
        <v>0</v>
      </c>
      <c r="T255" s="209">
        <f t="shared" si="48"/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210" t="s">
        <v>259</v>
      </c>
      <c r="AT255" s="210" t="s">
        <v>922</v>
      </c>
      <c r="AU255" s="210" t="s">
        <v>86</v>
      </c>
      <c r="AY255" s="14" t="s">
        <v>169</v>
      </c>
      <c r="BE255" s="211">
        <f t="shared" si="49"/>
        <v>0</v>
      </c>
      <c r="BF255" s="211">
        <f t="shared" si="50"/>
        <v>0</v>
      </c>
      <c r="BG255" s="211">
        <f t="shared" si="51"/>
        <v>0</v>
      </c>
      <c r="BH255" s="211">
        <f t="shared" si="52"/>
        <v>0</v>
      </c>
      <c r="BI255" s="211">
        <f t="shared" si="53"/>
        <v>0</v>
      </c>
      <c r="BJ255" s="14" t="s">
        <v>84</v>
      </c>
      <c r="BK255" s="211">
        <f t="shared" si="54"/>
        <v>0</v>
      </c>
      <c r="BL255" s="14" t="s">
        <v>251</v>
      </c>
      <c r="BM255" s="210" t="s">
        <v>1278</v>
      </c>
    </row>
    <row r="256" spans="1:65" s="2" customFormat="1" ht="21.75" customHeight="1">
      <c r="A256" s="31"/>
      <c r="B256" s="32"/>
      <c r="C256" s="198" t="s">
        <v>548</v>
      </c>
      <c r="D256" s="198" t="s">
        <v>173</v>
      </c>
      <c r="E256" s="199" t="s">
        <v>938</v>
      </c>
      <c r="F256" s="200" t="s">
        <v>939</v>
      </c>
      <c r="G256" s="201" t="s">
        <v>176</v>
      </c>
      <c r="H256" s="202">
        <v>107.167</v>
      </c>
      <c r="I256" s="203"/>
      <c r="J256" s="204">
        <f t="shared" si="45"/>
        <v>0</v>
      </c>
      <c r="K256" s="205"/>
      <c r="L256" s="36"/>
      <c r="M256" s="206" t="s">
        <v>1</v>
      </c>
      <c r="N256" s="207" t="s">
        <v>41</v>
      </c>
      <c r="O256" s="68"/>
      <c r="P256" s="208">
        <f t="shared" si="46"/>
        <v>0</v>
      </c>
      <c r="Q256" s="208">
        <v>4.0000000000000002E-4</v>
      </c>
      <c r="R256" s="208">
        <f t="shared" si="47"/>
        <v>4.2866800000000004E-2</v>
      </c>
      <c r="S256" s="208">
        <v>0</v>
      </c>
      <c r="T256" s="209">
        <f t="shared" si="48"/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210" t="s">
        <v>251</v>
      </c>
      <c r="AT256" s="210" t="s">
        <v>173</v>
      </c>
      <c r="AU256" s="210" t="s">
        <v>86</v>
      </c>
      <c r="AY256" s="14" t="s">
        <v>169</v>
      </c>
      <c r="BE256" s="211">
        <f t="shared" si="49"/>
        <v>0</v>
      </c>
      <c r="BF256" s="211">
        <f t="shared" si="50"/>
        <v>0</v>
      </c>
      <c r="BG256" s="211">
        <f t="shared" si="51"/>
        <v>0</v>
      </c>
      <c r="BH256" s="211">
        <f t="shared" si="52"/>
        <v>0</v>
      </c>
      <c r="BI256" s="211">
        <f t="shared" si="53"/>
        <v>0</v>
      </c>
      <c r="BJ256" s="14" t="s">
        <v>84</v>
      </c>
      <c r="BK256" s="211">
        <f t="shared" si="54"/>
        <v>0</v>
      </c>
      <c r="BL256" s="14" t="s">
        <v>251</v>
      </c>
      <c r="BM256" s="210" t="s">
        <v>1279</v>
      </c>
    </row>
    <row r="257" spans="1:65" s="2" customFormat="1" ht="33" customHeight="1">
      <c r="A257" s="31"/>
      <c r="B257" s="32"/>
      <c r="C257" s="198" t="s">
        <v>1280</v>
      </c>
      <c r="D257" s="198" t="s">
        <v>173</v>
      </c>
      <c r="E257" s="199" t="s">
        <v>1281</v>
      </c>
      <c r="F257" s="200" t="s">
        <v>1282</v>
      </c>
      <c r="G257" s="201" t="s">
        <v>176</v>
      </c>
      <c r="H257" s="202">
        <v>1.887</v>
      </c>
      <c r="I257" s="203"/>
      <c r="J257" s="204">
        <f t="shared" si="45"/>
        <v>0</v>
      </c>
      <c r="K257" s="205"/>
      <c r="L257" s="36"/>
      <c r="M257" s="206" t="s">
        <v>1</v>
      </c>
      <c r="N257" s="207" t="s">
        <v>41</v>
      </c>
      <c r="O257" s="68"/>
      <c r="P257" s="208">
        <f t="shared" si="46"/>
        <v>0</v>
      </c>
      <c r="Q257" s="208">
        <v>4.5100000000000001E-3</v>
      </c>
      <c r="R257" s="208">
        <f t="shared" si="47"/>
        <v>8.5103699999999997E-3</v>
      </c>
      <c r="S257" s="208">
        <v>0</v>
      </c>
      <c r="T257" s="209">
        <f t="shared" si="48"/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210" t="s">
        <v>251</v>
      </c>
      <c r="AT257" s="210" t="s">
        <v>173</v>
      </c>
      <c r="AU257" s="210" t="s">
        <v>86</v>
      </c>
      <c r="AY257" s="14" t="s">
        <v>169</v>
      </c>
      <c r="BE257" s="211">
        <f t="shared" si="49"/>
        <v>0</v>
      </c>
      <c r="BF257" s="211">
        <f t="shared" si="50"/>
        <v>0</v>
      </c>
      <c r="BG257" s="211">
        <f t="shared" si="51"/>
        <v>0</v>
      </c>
      <c r="BH257" s="211">
        <f t="shared" si="52"/>
        <v>0</v>
      </c>
      <c r="BI257" s="211">
        <f t="shared" si="53"/>
        <v>0</v>
      </c>
      <c r="BJ257" s="14" t="s">
        <v>84</v>
      </c>
      <c r="BK257" s="211">
        <f t="shared" si="54"/>
        <v>0</v>
      </c>
      <c r="BL257" s="14" t="s">
        <v>251</v>
      </c>
      <c r="BM257" s="210" t="s">
        <v>1283</v>
      </c>
    </row>
    <row r="258" spans="1:65" s="2" customFormat="1" ht="21.75" customHeight="1">
      <c r="A258" s="31"/>
      <c r="B258" s="32"/>
      <c r="C258" s="198" t="s">
        <v>1284</v>
      </c>
      <c r="D258" s="198" t="s">
        <v>173</v>
      </c>
      <c r="E258" s="199" t="s">
        <v>1285</v>
      </c>
      <c r="F258" s="200" t="s">
        <v>1286</v>
      </c>
      <c r="G258" s="201" t="s">
        <v>176</v>
      </c>
      <c r="H258" s="202">
        <v>4.6749999999999998</v>
      </c>
      <c r="I258" s="203"/>
      <c r="J258" s="204">
        <f t="shared" si="45"/>
        <v>0</v>
      </c>
      <c r="K258" s="205"/>
      <c r="L258" s="36"/>
      <c r="M258" s="206" t="s">
        <v>1</v>
      </c>
      <c r="N258" s="207" t="s">
        <v>41</v>
      </c>
      <c r="O258" s="68"/>
      <c r="P258" s="208">
        <f t="shared" si="46"/>
        <v>0</v>
      </c>
      <c r="Q258" s="208">
        <v>4.5100000000000001E-3</v>
      </c>
      <c r="R258" s="208">
        <f t="shared" si="47"/>
        <v>2.1084249999999999E-2</v>
      </c>
      <c r="S258" s="208">
        <v>0</v>
      </c>
      <c r="T258" s="209">
        <f t="shared" si="48"/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210" t="s">
        <v>251</v>
      </c>
      <c r="AT258" s="210" t="s">
        <v>173</v>
      </c>
      <c r="AU258" s="210" t="s">
        <v>86</v>
      </c>
      <c r="AY258" s="14" t="s">
        <v>169</v>
      </c>
      <c r="BE258" s="211">
        <f t="shared" si="49"/>
        <v>0</v>
      </c>
      <c r="BF258" s="211">
        <f t="shared" si="50"/>
        <v>0</v>
      </c>
      <c r="BG258" s="211">
        <f t="shared" si="51"/>
        <v>0</v>
      </c>
      <c r="BH258" s="211">
        <f t="shared" si="52"/>
        <v>0</v>
      </c>
      <c r="BI258" s="211">
        <f t="shared" si="53"/>
        <v>0</v>
      </c>
      <c r="BJ258" s="14" t="s">
        <v>84</v>
      </c>
      <c r="BK258" s="211">
        <f t="shared" si="54"/>
        <v>0</v>
      </c>
      <c r="BL258" s="14" t="s">
        <v>251</v>
      </c>
      <c r="BM258" s="210" t="s">
        <v>1287</v>
      </c>
    </row>
    <row r="259" spans="1:65" s="2" customFormat="1" ht="21.75" customHeight="1">
      <c r="A259" s="31"/>
      <c r="B259" s="32"/>
      <c r="C259" s="198" t="s">
        <v>621</v>
      </c>
      <c r="D259" s="198" t="s">
        <v>173</v>
      </c>
      <c r="E259" s="199" t="s">
        <v>941</v>
      </c>
      <c r="F259" s="200" t="s">
        <v>942</v>
      </c>
      <c r="G259" s="201" t="s">
        <v>943</v>
      </c>
      <c r="H259" s="228"/>
      <c r="I259" s="203"/>
      <c r="J259" s="204">
        <f t="shared" si="45"/>
        <v>0</v>
      </c>
      <c r="K259" s="205"/>
      <c r="L259" s="36"/>
      <c r="M259" s="206" t="s">
        <v>1</v>
      </c>
      <c r="N259" s="207" t="s">
        <v>41</v>
      </c>
      <c r="O259" s="68"/>
      <c r="P259" s="208">
        <f t="shared" si="46"/>
        <v>0</v>
      </c>
      <c r="Q259" s="208">
        <v>0</v>
      </c>
      <c r="R259" s="208">
        <f t="shared" si="47"/>
        <v>0</v>
      </c>
      <c r="S259" s="208">
        <v>0</v>
      </c>
      <c r="T259" s="209">
        <f t="shared" si="48"/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210" t="s">
        <v>251</v>
      </c>
      <c r="AT259" s="210" t="s">
        <v>173</v>
      </c>
      <c r="AU259" s="210" t="s">
        <v>86</v>
      </c>
      <c r="AY259" s="14" t="s">
        <v>169</v>
      </c>
      <c r="BE259" s="211">
        <f t="shared" si="49"/>
        <v>0</v>
      </c>
      <c r="BF259" s="211">
        <f t="shared" si="50"/>
        <v>0</v>
      </c>
      <c r="BG259" s="211">
        <f t="shared" si="51"/>
        <v>0</v>
      </c>
      <c r="BH259" s="211">
        <f t="shared" si="52"/>
        <v>0</v>
      </c>
      <c r="BI259" s="211">
        <f t="shared" si="53"/>
        <v>0</v>
      </c>
      <c r="BJ259" s="14" t="s">
        <v>84</v>
      </c>
      <c r="BK259" s="211">
        <f t="shared" si="54"/>
        <v>0</v>
      </c>
      <c r="BL259" s="14" t="s">
        <v>251</v>
      </c>
      <c r="BM259" s="210" t="s">
        <v>1288</v>
      </c>
    </row>
    <row r="260" spans="1:65" s="12" customFormat="1" ht="22.9" customHeight="1">
      <c r="B260" s="182"/>
      <c r="C260" s="183"/>
      <c r="D260" s="184" t="s">
        <v>75</v>
      </c>
      <c r="E260" s="196" t="s">
        <v>713</v>
      </c>
      <c r="F260" s="196" t="s">
        <v>714</v>
      </c>
      <c r="G260" s="183"/>
      <c r="H260" s="183"/>
      <c r="I260" s="186"/>
      <c r="J260" s="197">
        <f>BK260</f>
        <v>0</v>
      </c>
      <c r="K260" s="183"/>
      <c r="L260" s="188"/>
      <c r="M260" s="189"/>
      <c r="N260" s="190"/>
      <c r="O260" s="190"/>
      <c r="P260" s="191">
        <f>SUM(P261:P265)</f>
        <v>0</v>
      </c>
      <c r="Q260" s="190"/>
      <c r="R260" s="191">
        <f>SUM(R261:R265)</f>
        <v>0.89821960000000001</v>
      </c>
      <c r="S260" s="190"/>
      <c r="T260" s="192">
        <f>SUM(T261:T265)</f>
        <v>0</v>
      </c>
      <c r="AR260" s="193" t="s">
        <v>86</v>
      </c>
      <c r="AT260" s="194" t="s">
        <v>75</v>
      </c>
      <c r="AU260" s="194" t="s">
        <v>84</v>
      </c>
      <c r="AY260" s="193" t="s">
        <v>169</v>
      </c>
      <c r="BK260" s="195">
        <f>SUM(BK261:BK265)</f>
        <v>0</v>
      </c>
    </row>
    <row r="261" spans="1:65" s="2" customFormat="1" ht="21.75" customHeight="1">
      <c r="A261" s="31"/>
      <c r="B261" s="32"/>
      <c r="C261" s="198" t="s">
        <v>540</v>
      </c>
      <c r="D261" s="198" t="s">
        <v>173</v>
      </c>
      <c r="E261" s="199" t="s">
        <v>945</v>
      </c>
      <c r="F261" s="200" t="s">
        <v>946</v>
      </c>
      <c r="G261" s="201" t="s">
        <v>176</v>
      </c>
      <c r="H261" s="202">
        <v>425.125</v>
      </c>
      <c r="I261" s="203"/>
      <c r="J261" s="204">
        <f>ROUND(I261*H261,2)</f>
        <v>0</v>
      </c>
      <c r="K261" s="205"/>
      <c r="L261" s="36"/>
      <c r="M261" s="206" t="s">
        <v>1</v>
      </c>
      <c r="N261" s="207" t="s">
        <v>41</v>
      </c>
      <c r="O261" s="68"/>
      <c r="P261" s="208">
        <f>O261*H261</f>
        <v>0</v>
      </c>
      <c r="Q261" s="208">
        <v>0</v>
      </c>
      <c r="R261" s="208">
        <f>Q261*H261</f>
        <v>0</v>
      </c>
      <c r="S261" s="208">
        <v>0</v>
      </c>
      <c r="T261" s="209">
        <f>S261*H261</f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210" t="s">
        <v>251</v>
      </c>
      <c r="AT261" s="210" t="s">
        <v>173</v>
      </c>
      <c r="AU261" s="210" t="s">
        <v>86</v>
      </c>
      <c r="AY261" s="14" t="s">
        <v>169</v>
      </c>
      <c r="BE261" s="211">
        <f>IF(N261="základní",J261,0)</f>
        <v>0</v>
      </c>
      <c r="BF261" s="211">
        <f>IF(N261="snížená",J261,0)</f>
        <v>0</v>
      </c>
      <c r="BG261" s="211">
        <f>IF(N261="zákl. přenesená",J261,0)</f>
        <v>0</v>
      </c>
      <c r="BH261" s="211">
        <f>IF(N261="sníž. přenesená",J261,0)</f>
        <v>0</v>
      </c>
      <c r="BI261" s="211">
        <f>IF(N261="nulová",J261,0)</f>
        <v>0</v>
      </c>
      <c r="BJ261" s="14" t="s">
        <v>84</v>
      </c>
      <c r="BK261" s="211">
        <f>ROUND(I261*H261,2)</f>
        <v>0</v>
      </c>
      <c r="BL261" s="14" t="s">
        <v>251</v>
      </c>
      <c r="BM261" s="210" t="s">
        <v>1289</v>
      </c>
    </row>
    <row r="262" spans="1:65" s="2" customFormat="1" ht="21.75" customHeight="1">
      <c r="A262" s="31"/>
      <c r="B262" s="32"/>
      <c r="C262" s="217" t="s">
        <v>580</v>
      </c>
      <c r="D262" s="217" t="s">
        <v>922</v>
      </c>
      <c r="E262" s="218" t="s">
        <v>948</v>
      </c>
      <c r="F262" s="219" t="s">
        <v>949</v>
      </c>
      <c r="G262" s="220" t="s">
        <v>176</v>
      </c>
      <c r="H262" s="221">
        <v>230.27600000000001</v>
      </c>
      <c r="I262" s="222"/>
      <c r="J262" s="223">
        <f>ROUND(I262*H262,2)</f>
        <v>0</v>
      </c>
      <c r="K262" s="224"/>
      <c r="L262" s="225"/>
      <c r="M262" s="226" t="s">
        <v>1</v>
      </c>
      <c r="N262" s="227" t="s">
        <v>41</v>
      </c>
      <c r="O262" s="68"/>
      <c r="P262" s="208">
        <f>O262*H262</f>
        <v>0</v>
      </c>
      <c r="Q262" s="208">
        <v>2.8999999999999998E-3</v>
      </c>
      <c r="R262" s="208">
        <f>Q262*H262</f>
        <v>0.66780039999999996</v>
      </c>
      <c r="S262" s="208">
        <v>0</v>
      </c>
      <c r="T262" s="209">
        <f>S262*H262</f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210" t="s">
        <v>259</v>
      </c>
      <c r="AT262" s="210" t="s">
        <v>922</v>
      </c>
      <c r="AU262" s="210" t="s">
        <v>86</v>
      </c>
      <c r="AY262" s="14" t="s">
        <v>169</v>
      </c>
      <c r="BE262" s="211">
        <f>IF(N262="základní",J262,0)</f>
        <v>0</v>
      </c>
      <c r="BF262" s="211">
        <f>IF(N262="snížená",J262,0)</f>
        <v>0</v>
      </c>
      <c r="BG262" s="211">
        <f>IF(N262="zákl. přenesená",J262,0)</f>
        <v>0</v>
      </c>
      <c r="BH262" s="211">
        <f>IF(N262="sníž. přenesená",J262,0)</f>
        <v>0</v>
      </c>
      <c r="BI262" s="211">
        <f>IF(N262="nulová",J262,0)</f>
        <v>0</v>
      </c>
      <c r="BJ262" s="14" t="s">
        <v>84</v>
      </c>
      <c r="BK262" s="211">
        <f>ROUND(I262*H262,2)</f>
        <v>0</v>
      </c>
      <c r="BL262" s="14" t="s">
        <v>251</v>
      </c>
      <c r="BM262" s="210" t="s">
        <v>1290</v>
      </c>
    </row>
    <row r="263" spans="1:65" s="2" customFormat="1" ht="21.75" customHeight="1">
      <c r="A263" s="31"/>
      <c r="B263" s="32"/>
      <c r="C263" s="217" t="s">
        <v>444</v>
      </c>
      <c r="D263" s="217" t="s">
        <v>922</v>
      </c>
      <c r="E263" s="218" t="s">
        <v>1291</v>
      </c>
      <c r="F263" s="219" t="s">
        <v>1292</v>
      </c>
      <c r="G263" s="220" t="s">
        <v>176</v>
      </c>
      <c r="H263" s="221">
        <v>131.791</v>
      </c>
      <c r="I263" s="222"/>
      <c r="J263" s="223">
        <f>ROUND(I263*H263,2)</f>
        <v>0</v>
      </c>
      <c r="K263" s="224"/>
      <c r="L263" s="225"/>
      <c r="M263" s="226" t="s">
        <v>1</v>
      </c>
      <c r="N263" s="227" t="s">
        <v>41</v>
      </c>
      <c r="O263" s="68"/>
      <c r="P263" s="208">
        <f>O263*H263</f>
        <v>0</v>
      </c>
      <c r="Q263" s="208">
        <v>1.1999999999999999E-3</v>
      </c>
      <c r="R263" s="208">
        <f>Q263*H263</f>
        <v>0.15814919999999999</v>
      </c>
      <c r="S263" s="208">
        <v>0</v>
      </c>
      <c r="T263" s="209">
        <f>S263*H263</f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210" t="s">
        <v>259</v>
      </c>
      <c r="AT263" s="210" t="s">
        <v>922</v>
      </c>
      <c r="AU263" s="210" t="s">
        <v>86</v>
      </c>
      <c r="AY263" s="14" t="s">
        <v>169</v>
      </c>
      <c r="BE263" s="211">
        <f>IF(N263="základní",J263,0)</f>
        <v>0</v>
      </c>
      <c r="BF263" s="211">
        <f>IF(N263="snížená",J263,0)</f>
        <v>0</v>
      </c>
      <c r="BG263" s="211">
        <f>IF(N263="zákl. přenesená",J263,0)</f>
        <v>0</v>
      </c>
      <c r="BH263" s="211">
        <f>IF(N263="sníž. přenesená",J263,0)</f>
        <v>0</v>
      </c>
      <c r="BI263" s="211">
        <f>IF(N263="nulová",J263,0)</f>
        <v>0</v>
      </c>
      <c r="BJ263" s="14" t="s">
        <v>84</v>
      </c>
      <c r="BK263" s="211">
        <f>ROUND(I263*H263,2)</f>
        <v>0</v>
      </c>
      <c r="BL263" s="14" t="s">
        <v>251</v>
      </c>
      <c r="BM263" s="210" t="s">
        <v>1293</v>
      </c>
    </row>
    <row r="264" spans="1:65" s="2" customFormat="1" ht="21.75" customHeight="1">
      <c r="A264" s="31"/>
      <c r="B264" s="32"/>
      <c r="C264" s="217" t="s">
        <v>1294</v>
      </c>
      <c r="D264" s="217" t="s">
        <v>922</v>
      </c>
      <c r="E264" s="218" t="s">
        <v>1295</v>
      </c>
      <c r="F264" s="219" t="s">
        <v>1296</v>
      </c>
      <c r="G264" s="220" t="s">
        <v>176</v>
      </c>
      <c r="H264" s="221">
        <v>80.3</v>
      </c>
      <c r="I264" s="222"/>
      <c r="J264" s="223">
        <f>ROUND(I264*H264,2)</f>
        <v>0</v>
      </c>
      <c r="K264" s="224"/>
      <c r="L264" s="225"/>
      <c r="M264" s="226" t="s">
        <v>1</v>
      </c>
      <c r="N264" s="227" t="s">
        <v>41</v>
      </c>
      <c r="O264" s="68"/>
      <c r="P264" s="208">
        <f>O264*H264</f>
        <v>0</v>
      </c>
      <c r="Q264" s="208">
        <v>8.9999999999999998E-4</v>
      </c>
      <c r="R264" s="208">
        <f>Q264*H264</f>
        <v>7.2270000000000001E-2</v>
      </c>
      <c r="S264" s="208">
        <v>0</v>
      </c>
      <c r="T264" s="209">
        <f>S264*H264</f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210" t="s">
        <v>259</v>
      </c>
      <c r="AT264" s="210" t="s">
        <v>922</v>
      </c>
      <c r="AU264" s="210" t="s">
        <v>86</v>
      </c>
      <c r="AY264" s="14" t="s">
        <v>169</v>
      </c>
      <c r="BE264" s="211">
        <f>IF(N264="základní",J264,0)</f>
        <v>0</v>
      </c>
      <c r="BF264" s="211">
        <f>IF(N264="snížená",J264,0)</f>
        <v>0</v>
      </c>
      <c r="BG264" s="211">
        <f>IF(N264="zákl. přenesená",J264,0)</f>
        <v>0</v>
      </c>
      <c r="BH264" s="211">
        <f>IF(N264="sníž. přenesená",J264,0)</f>
        <v>0</v>
      </c>
      <c r="BI264" s="211">
        <f>IF(N264="nulová",J264,0)</f>
        <v>0</v>
      </c>
      <c r="BJ264" s="14" t="s">
        <v>84</v>
      </c>
      <c r="BK264" s="211">
        <f>ROUND(I264*H264,2)</f>
        <v>0</v>
      </c>
      <c r="BL264" s="14" t="s">
        <v>251</v>
      </c>
      <c r="BM264" s="210" t="s">
        <v>1297</v>
      </c>
    </row>
    <row r="265" spans="1:65" s="2" customFormat="1" ht="21.75" customHeight="1">
      <c r="A265" s="31"/>
      <c r="B265" s="32"/>
      <c r="C265" s="198" t="s">
        <v>1298</v>
      </c>
      <c r="D265" s="198" t="s">
        <v>173</v>
      </c>
      <c r="E265" s="199" t="s">
        <v>951</v>
      </c>
      <c r="F265" s="200" t="s">
        <v>952</v>
      </c>
      <c r="G265" s="201" t="s">
        <v>220</v>
      </c>
      <c r="H265" s="202">
        <v>0.89800000000000002</v>
      </c>
      <c r="I265" s="203"/>
      <c r="J265" s="204">
        <f>ROUND(I265*H265,2)</f>
        <v>0</v>
      </c>
      <c r="K265" s="205"/>
      <c r="L265" s="36"/>
      <c r="M265" s="206" t="s">
        <v>1</v>
      </c>
      <c r="N265" s="207" t="s">
        <v>41</v>
      </c>
      <c r="O265" s="68"/>
      <c r="P265" s="208">
        <f>O265*H265</f>
        <v>0</v>
      </c>
      <c r="Q265" s="208">
        <v>0</v>
      </c>
      <c r="R265" s="208">
        <f>Q265*H265</f>
        <v>0</v>
      </c>
      <c r="S265" s="208">
        <v>0</v>
      </c>
      <c r="T265" s="209">
        <f>S265*H265</f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210" t="s">
        <v>177</v>
      </c>
      <c r="AT265" s="210" t="s">
        <v>173</v>
      </c>
      <c r="AU265" s="210" t="s">
        <v>86</v>
      </c>
      <c r="AY265" s="14" t="s">
        <v>169</v>
      </c>
      <c r="BE265" s="211">
        <f>IF(N265="základní",J265,0)</f>
        <v>0</v>
      </c>
      <c r="BF265" s="211">
        <f>IF(N265="snížená",J265,0)</f>
        <v>0</v>
      </c>
      <c r="BG265" s="211">
        <f>IF(N265="zákl. přenesená",J265,0)</f>
        <v>0</v>
      </c>
      <c r="BH265" s="211">
        <f>IF(N265="sníž. přenesená",J265,0)</f>
        <v>0</v>
      </c>
      <c r="BI265" s="211">
        <f>IF(N265="nulová",J265,0)</f>
        <v>0</v>
      </c>
      <c r="BJ265" s="14" t="s">
        <v>84</v>
      </c>
      <c r="BK265" s="211">
        <f>ROUND(I265*H265,2)</f>
        <v>0</v>
      </c>
      <c r="BL265" s="14" t="s">
        <v>177</v>
      </c>
      <c r="BM265" s="210" t="s">
        <v>1299</v>
      </c>
    </row>
    <row r="266" spans="1:65" s="12" customFormat="1" ht="22.9" customHeight="1">
      <c r="B266" s="182"/>
      <c r="C266" s="183"/>
      <c r="D266" s="184" t="s">
        <v>75</v>
      </c>
      <c r="E266" s="196" t="s">
        <v>257</v>
      </c>
      <c r="F266" s="196" t="s">
        <v>258</v>
      </c>
      <c r="G266" s="183"/>
      <c r="H266" s="183"/>
      <c r="I266" s="186"/>
      <c r="J266" s="197">
        <f>BK266</f>
        <v>0</v>
      </c>
      <c r="K266" s="183"/>
      <c r="L266" s="188"/>
      <c r="M266" s="189"/>
      <c r="N266" s="190"/>
      <c r="O266" s="190"/>
      <c r="P266" s="191">
        <f>SUM(P267:P274)</f>
        <v>0</v>
      </c>
      <c r="Q266" s="190"/>
      <c r="R266" s="191">
        <f>SUM(R267:R274)</f>
        <v>0.53737120000000005</v>
      </c>
      <c r="S266" s="190"/>
      <c r="T266" s="192">
        <f>SUM(T267:T274)</f>
        <v>0</v>
      </c>
      <c r="AR266" s="193" t="s">
        <v>86</v>
      </c>
      <c r="AT266" s="194" t="s">
        <v>75</v>
      </c>
      <c r="AU266" s="194" t="s">
        <v>84</v>
      </c>
      <c r="AY266" s="193" t="s">
        <v>169</v>
      </c>
      <c r="BK266" s="195">
        <f>SUM(BK267:BK274)</f>
        <v>0</v>
      </c>
    </row>
    <row r="267" spans="1:65" s="2" customFormat="1" ht="21.75" customHeight="1">
      <c r="A267" s="31"/>
      <c r="B267" s="32"/>
      <c r="C267" s="198" t="s">
        <v>1300</v>
      </c>
      <c r="D267" s="198" t="s">
        <v>173</v>
      </c>
      <c r="E267" s="199" t="s">
        <v>1301</v>
      </c>
      <c r="F267" s="200" t="s">
        <v>1302</v>
      </c>
      <c r="G267" s="201" t="s">
        <v>194</v>
      </c>
      <c r="H267" s="202">
        <v>0.48</v>
      </c>
      <c r="I267" s="203"/>
      <c r="J267" s="204">
        <f t="shared" ref="J267:J274" si="55">ROUND(I267*H267,2)</f>
        <v>0</v>
      </c>
      <c r="K267" s="205"/>
      <c r="L267" s="36"/>
      <c r="M267" s="206" t="s">
        <v>1</v>
      </c>
      <c r="N267" s="207" t="s">
        <v>41</v>
      </c>
      <c r="O267" s="68"/>
      <c r="P267" s="208">
        <f t="shared" ref="P267:P274" si="56">O267*H267</f>
        <v>0</v>
      </c>
      <c r="Q267" s="208">
        <v>1.2199999999999999E-3</v>
      </c>
      <c r="R267" s="208">
        <f t="shared" ref="R267:R274" si="57">Q267*H267</f>
        <v>5.8559999999999992E-4</v>
      </c>
      <c r="S267" s="208">
        <v>0</v>
      </c>
      <c r="T267" s="209">
        <f t="shared" ref="T267:T274" si="58">S267*H267</f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210" t="s">
        <v>251</v>
      </c>
      <c r="AT267" s="210" t="s">
        <v>173</v>
      </c>
      <c r="AU267" s="210" t="s">
        <v>86</v>
      </c>
      <c r="AY267" s="14" t="s">
        <v>169</v>
      </c>
      <c r="BE267" s="211">
        <f t="shared" ref="BE267:BE274" si="59">IF(N267="základní",J267,0)</f>
        <v>0</v>
      </c>
      <c r="BF267" s="211">
        <f t="shared" ref="BF267:BF274" si="60">IF(N267="snížená",J267,0)</f>
        <v>0</v>
      </c>
      <c r="BG267" s="211">
        <f t="shared" ref="BG267:BG274" si="61">IF(N267="zákl. přenesená",J267,0)</f>
        <v>0</v>
      </c>
      <c r="BH267" s="211">
        <f t="shared" ref="BH267:BH274" si="62">IF(N267="sníž. přenesená",J267,0)</f>
        <v>0</v>
      </c>
      <c r="BI267" s="211">
        <f t="shared" ref="BI267:BI274" si="63">IF(N267="nulová",J267,0)</f>
        <v>0</v>
      </c>
      <c r="BJ267" s="14" t="s">
        <v>84</v>
      </c>
      <c r="BK267" s="211">
        <f t="shared" ref="BK267:BK274" si="64">ROUND(I267*H267,2)</f>
        <v>0</v>
      </c>
      <c r="BL267" s="14" t="s">
        <v>251</v>
      </c>
      <c r="BM267" s="210" t="s">
        <v>1303</v>
      </c>
    </row>
    <row r="268" spans="1:65" s="2" customFormat="1" ht="21.75" customHeight="1">
      <c r="A268" s="31"/>
      <c r="B268" s="32"/>
      <c r="C268" s="198" t="s">
        <v>1304</v>
      </c>
      <c r="D268" s="198" t="s">
        <v>173</v>
      </c>
      <c r="E268" s="199" t="s">
        <v>1305</v>
      </c>
      <c r="F268" s="200" t="s">
        <v>1306</v>
      </c>
      <c r="G268" s="201" t="s">
        <v>176</v>
      </c>
      <c r="H268" s="202">
        <v>16</v>
      </c>
      <c r="I268" s="203"/>
      <c r="J268" s="204">
        <f t="shared" si="55"/>
        <v>0</v>
      </c>
      <c r="K268" s="205"/>
      <c r="L268" s="36"/>
      <c r="M268" s="206" t="s">
        <v>1</v>
      </c>
      <c r="N268" s="207" t="s">
        <v>41</v>
      </c>
      <c r="O268" s="68"/>
      <c r="P268" s="208">
        <f t="shared" si="56"/>
        <v>0</v>
      </c>
      <c r="Q268" s="208">
        <v>1.5740000000000001E-2</v>
      </c>
      <c r="R268" s="208">
        <f t="shared" si="57"/>
        <v>0.25184000000000001</v>
      </c>
      <c r="S268" s="208">
        <v>0</v>
      </c>
      <c r="T268" s="209">
        <f t="shared" si="58"/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210" t="s">
        <v>251</v>
      </c>
      <c r="AT268" s="210" t="s">
        <v>173</v>
      </c>
      <c r="AU268" s="210" t="s">
        <v>86</v>
      </c>
      <c r="AY268" s="14" t="s">
        <v>169</v>
      </c>
      <c r="BE268" s="211">
        <f t="shared" si="59"/>
        <v>0</v>
      </c>
      <c r="BF268" s="211">
        <f t="shared" si="60"/>
        <v>0</v>
      </c>
      <c r="BG268" s="211">
        <f t="shared" si="61"/>
        <v>0</v>
      </c>
      <c r="BH268" s="211">
        <f t="shared" si="62"/>
        <v>0</v>
      </c>
      <c r="BI268" s="211">
        <f t="shared" si="63"/>
        <v>0</v>
      </c>
      <c r="BJ268" s="14" t="s">
        <v>84</v>
      </c>
      <c r="BK268" s="211">
        <f t="shared" si="64"/>
        <v>0</v>
      </c>
      <c r="BL268" s="14" t="s">
        <v>251</v>
      </c>
      <c r="BM268" s="210" t="s">
        <v>1307</v>
      </c>
    </row>
    <row r="269" spans="1:65" s="2" customFormat="1" ht="21.75" customHeight="1">
      <c r="A269" s="31"/>
      <c r="B269" s="32"/>
      <c r="C269" s="198" t="s">
        <v>1308</v>
      </c>
      <c r="D269" s="198" t="s">
        <v>173</v>
      </c>
      <c r="E269" s="199" t="s">
        <v>1309</v>
      </c>
      <c r="F269" s="200" t="s">
        <v>1310</v>
      </c>
      <c r="G269" s="201" t="s">
        <v>176</v>
      </c>
      <c r="H269" s="202">
        <v>16</v>
      </c>
      <c r="I269" s="203"/>
      <c r="J269" s="204">
        <f t="shared" si="55"/>
        <v>0</v>
      </c>
      <c r="K269" s="205"/>
      <c r="L269" s="36"/>
      <c r="M269" s="206" t="s">
        <v>1</v>
      </c>
      <c r="N269" s="207" t="s">
        <v>41</v>
      </c>
      <c r="O269" s="68"/>
      <c r="P269" s="208">
        <f t="shared" si="56"/>
        <v>0</v>
      </c>
      <c r="Q269" s="208">
        <v>2.0000000000000001E-4</v>
      </c>
      <c r="R269" s="208">
        <f t="shared" si="57"/>
        <v>3.2000000000000002E-3</v>
      </c>
      <c r="S269" s="208">
        <v>0</v>
      </c>
      <c r="T269" s="209">
        <f t="shared" si="58"/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210" t="s">
        <v>251</v>
      </c>
      <c r="AT269" s="210" t="s">
        <v>173</v>
      </c>
      <c r="AU269" s="210" t="s">
        <v>86</v>
      </c>
      <c r="AY269" s="14" t="s">
        <v>169</v>
      </c>
      <c r="BE269" s="211">
        <f t="shared" si="59"/>
        <v>0</v>
      </c>
      <c r="BF269" s="211">
        <f t="shared" si="60"/>
        <v>0</v>
      </c>
      <c r="BG269" s="211">
        <f t="shared" si="61"/>
        <v>0</v>
      </c>
      <c r="BH269" s="211">
        <f t="shared" si="62"/>
        <v>0</v>
      </c>
      <c r="BI269" s="211">
        <f t="shared" si="63"/>
        <v>0</v>
      </c>
      <c r="BJ269" s="14" t="s">
        <v>84</v>
      </c>
      <c r="BK269" s="211">
        <f t="shared" si="64"/>
        <v>0</v>
      </c>
      <c r="BL269" s="14" t="s">
        <v>251</v>
      </c>
      <c r="BM269" s="210" t="s">
        <v>1311</v>
      </c>
    </row>
    <row r="270" spans="1:65" s="2" customFormat="1" ht="33" customHeight="1">
      <c r="A270" s="31"/>
      <c r="B270" s="32"/>
      <c r="C270" s="198" t="s">
        <v>1312</v>
      </c>
      <c r="D270" s="198" t="s">
        <v>173</v>
      </c>
      <c r="E270" s="199" t="s">
        <v>1313</v>
      </c>
      <c r="F270" s="200" t="s">
        <v>1314</v>
      </c>
      <c r="G270" s="201" t="s">
        <v>275</v>
      </c>
      <c r="H270" s="202">
        <v>75</v>
      </c>
      <c r="I270" s="203"/>
      <c r="J270" s="204">
        <f t="shared" si="55"/>
        <v>0</v>
      </c>
      <c r="K270" s="205"/>
      <c r="L270" s="36"/>
      <c r="M270" s="206" t="s">
        <v>1</v>
      </c>
      <c r="N270" s="207" t="s">
        <v>41</v>
      </c>
      <c r="O270" s="68"/>
      <c r="P270" s="208">
        <f t="shared" si="56"/>
        <v>0</v>
      </c>
      <c r="Q270" s="208">
        <v>0</v>
      </c>
      <c r="R270" s="208">
        <f t="shared" si="57"/>
        <v>0</v>
      </c>
      <c r="S270" s="208">
        <v>0</v>
      </c>
      <c r="T270" s="209">
        <f t="shared" si="58"/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210" t="s">
        <v>251</v>
      </c>
      <c r="AT270" s="210" t="s">
        <v>173</v>
      </c>
      <c r="AU270" s="210" t="s">
        <v>86</v>
      </c>
      <c r="AY270" s="14" t="s">
        <v>169</v>
      </c>
      <c r="BE270" s="211">
        <f t="shared" si="59"/>
        <v>0</v>
      </c>
      <c r="BF270" s="211">
        <f t="shared" si="60"/>
        <v>0</v>
      </c>
      <c r="BG270" s="211">
        <f t="shared" si="61"/>
        <v>0</v>
      </c>
      <c r="BH270" s="211">
        <f t="shared" si="62"/>
        <v>0</v>
      </c>
      <c r="BI270" s="211">
        <f t="shared" si="63"/>
        <v>0</v>
      </c>
      <c r="BJ270" s="14" t="s">
        <v>84</v>
      </c>
      <c r="BK270" s="211">
        <f t="shared" si="64"/>
        <v>0</v>
      </c>
      <c r="BL270" s="14" t="s">
        <v>251</v>
      </c>
      <c r="BM270" s="210" t="s">
        <v>1315</v>
      </c>
    </row>
    <row r="271" spans="1:65" s="2" customFormat="1" ht="16.5" customHeight="1">
      <c r="A271" s="31"/>
      <c r="B271" s="32"/>
      <c r="C271" s="217" t="s">
        <v>1316</v>
      </c>
      <c r="D271" s="217" t="s">
        <v>922</v>
      </c>
      <c r="E271" s="218" t="s">
        <v>1317</v>
      </c>
      <c r="F271" s="219" t="s">
        <v>1318</v>
      </c>
      <c r="G271" s="220" t="s">
        <v>280</v>
      </c>
      <c r="H271" s="221">
        <v>420</v>
      </c>
      <c r="I271" s="222"/>
      <c r="J271" s="223">
        <f t="shared" si="55"/>
        <v>0</v>
      </c>
      <c r="K271" s="224"/>
      <c r="L271" s="225"/>
      <c r="M271" s="226" t="s">
        <v>1</v>
      </c>
      <c r="N271" s="227" t="s">
        <v>41</v>
      </c>
      <c r="O271" s="68"/>
      <c r="P271" s="208">
        <f t="shared" si="56"/>
        <v>0</v>
      </c>
      <c r="Q271" s="208">
        <v>1.3999999999999999E-4</v>
      </c>
      <c r="R271" s="208">
        <f t="shared" si="57"/>
        <v>5.8799999999999998E-2</v>
      </c>
      <c r="S271" s="208">
        <v>0</v>
      </c>
      <c r="T271" s="209">
        <f t="shared" si="58"/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210" t="s">
        <v>259</v>
      </c>
      <c r="AT271" s="210" t="s">
        <v>922</v>
      </c>
      <c r="AU271" s="210" t="s">
        <v>86</v>
      </c>
      <c r="AY271" s="14" t="s">
        <v>169</v>
      </c>
      <c r="BE271" s="211">
        <f t="shared" si="59"/>
        <v>0</v>
      </c>
      <c r="BF271" s="211">
        <f t="shared" si="60"/>
        <v>0</v>
      </c>
      <c r="BG271" s="211">
        <f t="shared" si="61"/>
        <v>0</v>
      </c>
      <c r="BH271" s="211">
        <f t="shared" si="62"/>
        <v>0</v>
      </c>
      <c r="BI271" s="211">
        <f t="shared" si="63"/>
        <v>0</v>
      </c>
      <c r="BJ271" s="14" t="s">
        <v>84</v>
      </c>
      <c r="BK271" s="211">
        <f t="shared" si="64"/>
        <v>0</v>
      </c>
      <c r="BL271" s="14" t="s">
        <v>251</v>
      </c>
      <c r="BM271" s="210" t="s">
        <v>1319</v>
      </c>
    </row>
    <row r="272" spans="1:65" s="2" customFormat="1" ht="21.75" customHeight="1">
      <c r="A272" s="31"/>
      <c r="B272" s="32"/>
      <c r="C272" s="217" t="s">
        <v>1320</v>
      </c>
      <c r="D272" s="217" t="s">
        <v>922</v>
      </c>
      <c r="E272" s="218" t="s">
        <v>1321</v>
      </c>
      <c r="F272" s="219" t="s">
        <v>1322</v>
      </c>
      <c r="G272" s="220" t="s">
        <v>194</v>
      </c>
      <c r="H272" s="221">
        <v>0.48</v>
      </c>
      <c r="I272" s="222"/>
      <c r="J272" s="223">
        <f t="shared" si="55"/>
        <v>0</v>
      </c>
      <c r="K272" s="224"/>
      <c r="L272" s="225"/>
      <c r="M272" s="226" t="s">
        <v>1</v>
      </c>
      <c r="N272" s="227" t="s">
        <v>41</v>
      </c>
      <c r="O272" s="68"/>
      <c r="P272" s="208">
        <f t="shared" si="56"/>
        <v>0</v>
      </c>
      <c r="Q272" s="208">
        <v>0.44</v>
      </c>
      <c r="R272" s="208">
        <f t="shared" si="57"/>
        <v>0.2112</v>
      </c>
      <c r="S272" s="208">
        <v>0</v>
      </c>
      <c r="T272" s="209">
        <f t="shared" si="58"/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210" t="s">
        <v>259</v>
      </c>
      <c r="AT272" s="210" t="s">
        <v>922</v>
      </c>
      <c r="AU272" s="210" t="s">
        <v>86</v>
      </c>
      <c r="AY272" s="14" t="s">
        <v>169</v>
      </c>
      <c r="BE272" s="211">
        <f t="shared" si="59"/>
        <v>0</v>
      </c>
      <c r="BF272" s="211">
        <f t="shared" si="60"/>
        <v>0</v>
      </c>
      <c r="BG272" s="211">
        <f t="shared" si="61"/>
        <v>0</v>
      </c>
      <c r="BH272" s="211">
        <f t="shared" si="62"/>
        <v>0</v>
      </c>
      <c r="BI272" s="211">
        <f t="shared" si="63"/>
        <v>0</v>
      </c>
      <c r="BJ272" s="14" t="s">
        <v>84</v>
      </c>
      <c r="BK272" s="211">
        <f t="shared" si="64"/>
        <v>0</v>
      </c>
      <c r="BL272" s="14" t="s">
        <v>251</v>
      </c>
      <c r="BM272" s="210" t="s">
        <v>1323</v>
      </c>
    </row>
    <row r="273" spans="1:65" s="2" customFormat="1" ht="21.75" customHeight="1">
      <c r="A273" s="31"/>
      <c r="B273" s="32"/>
      <c r="C273" s="198" t="s">
        <v>1324</v>
      </c>
      <c r="D273" s="198" t="s">
        <v>173</v>
      </c>
      <c r="E273" s="199" t="s">
        <v>1325</v>
      </c>
      <c r="F273" s="200" t="s">
        <v>1326</v>
      </c>
      <c r="G273" s="201" t="s">
        <v>194</v>
      </c>
      <c r="H273" s="202">
        <v>0.48</v>
      </c>
      <c r="I273" s="203"/>
      <c r="J273" s="204">
        <f t="shared" si="55"/>
        <v>0</v>
      </c>
      <c r="K273" s="205"/>
      <c r="L273" s="36"/>
      <c r="M273" s="206" t="s">
        <v>1</v>
      </c>
      <c r="N273" s="207" t="s">
        <v>41</v>
      </c>
      <c r="O273" s="68"/>
      <c r="P273" s="208">
        <f t="shared" si="56"/>
        <v>0</v>
      </c>
      <c r="Q273" s="208">
        <v>2.4469999999999999E-2</v>
      </c>
      <c r="R273" s="208">
        <f t="shared" si="57"/>
        <v>1.1745599999999998E-2</v>
      </c>
      <c r="S273" s="208">
        <v>0</v>
      </c>
      <c r="T273" s="209">
        <f t="shared" si="58"/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210" t="s">
        <v>251</v>
      </c>
      <c r="AT273" s="210" t="s">
        <v>173</v>
      </c>
      <c r="AU273" s="210" t="s">
        <v>86</v>
      </c>
      <c r="AY273" s="14" t="s">
        <v>169</v>
      </c>
      <c r="BE273" s="211">
        <f t="shared" si="59"/>
        <v>0</v>
      </c>
      <c r="BF273" s="211">
        <f t="shared" si="60"/>
        <v>0</v>
      </c>
      <c r="BG273" s="211">
        <f t="shared" si="61"/>
        <v>0</v>
      </c>
      <c r="BH273" s="211">
        <f t="shared" si="62"/>
        <v>0</v>
      </c>
      <c r="BI273" s="211">
        <f t="shared" si="63"/>
        <v>0</v>
      </c>
      <c r="BJ273" s="14" t="s">
        <v>84</v>
      </c>
      <c r="BK273" s="211">
        <f t="shared" si="64"/>
        <v>0</v>
      </c>
      <c r="BL273" s="14" t="s">
        <v>251</v>
      </c>
      <c r="BM273" s="210" t="s">
        <v>1327</v>
      </c>
    </row>
    <row r="274" spans="1:65" s="2" customFormat="1" ht="21.75" customHeight="1">
      <c r="A274" s="31"/>
      <c r="B274" s="32"/>
      <c r="C274" s="198" t="s">
        <v>1328</v>
      </c>
      <c r="D274" s="198" t="s">
        <v>173</v>
      </c>
      <c r="E274" s="199" t="s">
        <v>1329</v>
      </c>
      <c r="F274" s="200" t="s">
        <v>1330</v>
      </c>
      <c r="G274" s="201" t="s">
        <v>220</v>
      </c>
      <c r="H274" s="202">
        <v>0.53700000000000003</v>
      </c>
      <c r="I274" s="203"/>
      <c r="J274" s="204">
        <f t="shared" si="55"/>
        <v>0</v>
      </c>
      <c r="K274" s="205"/>
      <c r="L274" s="36"/>
      <c r="M274" s="206" t="s">
        <v>1</v>
      </c>
      <c r="N274" s="207" t="s">
        <v>41</v>
      </c>
      <c r="O274" s="68"/>
      <c r="P274" s="208">
        <f t="shared" si="56"/>
        <v>0</v>
      </c>
      <c r="Q274" s="208">
        <v>0</v>
      </c>
      <c r="R274" s="208">
        <f t="shared" si="57"/>
        <v>0</v>
      </c>
      <c r="S274" s="208">
        <v>0</v>
      </c>
      <c r="T274" s="209">
        <f t="shared" si="58"/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210" t="s">
        <v>251</v>
      </c>
      <c r="AT274" s="210" t="s">
        <v>173</v>
      </c>
      <c r="AU274" s="210" t="s">
        <v>86</v>
      </c>
      <c r="AY274" s="14" t="s">
        <v>169</v>
      </c>
      <c r="BE274" s="211">
        <f t="shared" si="59"/>
        <v>0</v>
      </c>
      <c r="BF274" s="211">
        <f t="shared" si="60"/>
        <v>0</v>
      </c>
      <c r="BG274" s="211">
        <f t="shared" si="61"/>
        <v>0</v>
      </c>
      <c r="BH274" s="211">
        <f t="shared" si="62"/>
        <v>0</v>
      </c>
      <c r="BI274" s="211">
        <f t="shared" si="63"/>
        <v>0</v>
      </c>
      <c r="BJ274" s="14" t="s">
        <v>84</v>
      </c>
      <c r="BK274" s="211">
        <f t="shared" si="64"/>
        <v>0</v>
      </c>
      <c r="BL274" s="14" t="s">
        <v>251</v>
      </c>
      <c r="BM274" s="210" t="s">
        <v>1331</v>
      </c>
    </row>
    <row r="275" spans="1:65" s="12" customFormat="1" ht="22.9" customHeight="1">
      <c r="B275" s="182"/>
      <c r="C275" s="183"/>
      <c r="D275" s="184" t="s">
        <v>75</v>
      </c>
      <c r="E275" s="196" t="s">
        <v>727</v>
      </c>
      <c r="F275" s="196" t="s">
        <v>728</v>
      </c>
      <c r="G275" s="183"/>
      <c r="H275" s="183"/>
      <c r="I275" s="186"/>
      <c r="J275" s="197">
        <f>BK275</f>
        <v>0</v>
      </c>
      <c r="K275" s="183"/>
      <c r="L275" s="188"/>
      <c r="M275" s="189"/>
      <c r="N275" s="190"/>
      <c r="O275" s="190"/>
      <c r="P275" s="191">
        <f>SUM(P276:P295)</f>
        <v>0</v>
      </c>
      <c r="Q275" s="190"/>
      <c r="R275" s="191">
        <f>SUM(R276:R295)</f>
        <v>11.170607160000001</v>
      </c>
      <c r="S275" s="190"/>
      <c r="T275" s="192">
        <f>SUM(T276:T295)</f>
        <v>0</v>
      </c>
      <c r="AR275" s="193" t="s">
        <v>86</v>
      </c>
      <c r="AT275" s="194" t="s">
        <v>75</v>
      </c>
      <c r="AU275" s="194" t="s">
        <v>84</v>
      </c>
      <c r="AY275" s="193" t="s">
        <v>169</v>
      </c>
      <c r="BK275" s="195">
        <f>SUM(BK276:BK295)</f>
        <v>0</v>
      </c>
    </row>
    <row r="276" spans="1:65" s="2" customFormat="1" ht="33" customHeight="1">
      <c r="A276" s="31"/>
      <c r="B276" s="32"/>
      <c r="C276" s="198" t="s">
        <v>1332</v>
      </c>
      <c r="D276" s="198" t="s">
        <v>173</v>
      </c>
      <c r="E276" s="199" t="s">
        <v>1333</v>
      </c>
      <c r="F276" s="200" t="s">
        <v>1334</v>
      </c>
      <c r="G276" s="201" t="s">
        <v>176</v>
      </c>
      <c r="H276" s="202">
        <v>19.108000000000001</v>
      </c>
      <c r="I276" s="203"/>
      <c r="J276" s="204">
        <f t="shared" ref="J276:J295" si="65">ROUND(I276*H276,2)</f>
        <v>0</v>
      </c>
      <c r="K276" s="205"/>
      <c r="L276" s="36"/>
      <c r="M276" s="206" t="s">
        <v>1</v>
      </c>
      <c r="N276" s="207" t="s">
        <v>41</v>
      </c>
      <c r="O276" s="68"/>
      <c r="P276" s="208">
        <f t="shared" ref="P276:P295" si="66">O276*H276</f>
        <v>0</v>
      </c>
      <c r="Q276" s="208">
        <v>2.5069999999999999E-2</v>
      </c>
      <c r="R276" s="208">
        <f t="shared" ref="R276:R295" si="67">Q276*H276</f>
        <v>0.47903755999999997</v>
      </c>
      <c r="S276" s="208">
        <v>0</v>
      </c>
      <c r="T276" s="209">
        <f t="shared" ref="T276:T295" si="68">S276*H276</f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210" t="s">
        <v>251</v>
      </c>
      <c r="AT276" s="210" t="s">
        <v>173</v>
      </c>
      <c r="AU276" s="210" t="s">
        <v>86</v>
      </c>
      <c r="AY276" s="14" t="s">
        <v>169</v>
      </c>
      <c r="BE276" s="211">
        <f t="shared" ref="BE276:BE295" si="69">IF(N276="základní",J276,0)</f>
        <v>0</v>
      </c>
      <c r="BF276" s="211">
        <f t="shared" ref="BF276:BF295" si="70">IF(N276="snížená",J276,0)</f>
        <v>0</v>
      </c>
      <c r="BG276" s="211">
        <f t="shared" ref="BG276:BG295" si="71">IF(N276="zákl. přenesená",J276,0)</f>
        <v>0</v>
      </c>
      <c r="BH276" s="211">
        <f t="shared" ref="BH276:BH295" si="72">IF(N276="sníž. přenesená",J276,0)</f>
        <v>0</v>
      </c>
      <c r="BI276" s="211">
        <f t="shared" ref="BI276:BI295" si="73">IF(N276="nulová",J276,0)</f>
        <v>0</v>
      </c>
      <c r="BJ276" s="14" t="s">
        <v>84</v>
      </c>
      <c r="BK276" s="211">
        <f t="shared" ref="BK276:BK295" si="74">ROUND(I276*H276,2)</f>
        <v>0</v>
      </c>
      <c r="BL276" s="14" t="s">
        <v>251</v>
      </c>
      <c r="BM276" s="210" t="s">
        <v>1335</v>
      </c>
    </row>
    <row r="277" spans="1:65" s="2" customFormat="1" ht="16.5" customHeight="1">
      <c r="A277" s="31"/>
      <c r="B277" s="32"/>
      <c r="C277" s="198" t="s">
        <v>1336</v>
      </c>
      <c r="D277" s="198" t="s">
        <v>173</v>
      </c>
      <c r="E277" s="199" t="s">
        <v>1337</v>
      </c>
      <c r="F277" s="200" t="s">
        <v>1338</v>
      </c>
      <c r="G277" s="201" t="s">
        <v>176</v>
      </c>
      <c r="H277" s="202">
        <v>19.108000000000001</v>
      </c>
      <c r="I277" s="203"/>
      <c r="J277" s="204">
        <f t="shared" si="65"/>
        <v>0</v>
      </c>
      <c r="K277" s="205"/>
      <c r="L277" s="36"/>
      <c r="M277" s="206" t="s">
        <v>1</v>
      </c>
      <c r="N277" s="207" t="s">
        <v>41</v>
      </c>
      <c r="O277" s="68"/>
      <c r="P277" s="208">
        <f t="shared" si="66"/>
        <v>0</v>
      </c>
      <c r="Q277" s="208">
        <v>1E-4</v>
      </c>
      <c r="R277" s="208">
        <f t="shared" si="67"/>
        <v>1.9108E-3</v>
      </c>
      <c r="S277" s="208">
        <v>0</v>
      </c>
      <c r="T277" s="209">
        <f t="shared" si="68"/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210" t="s">
        <v>251</v>
      </c>
      <c r="AT277" s="210" t="s">
        <v>173</v>
      </c>
      <c r="AU277" s="210" t="s">
        <v>86</v>
      </c>
      <c r="AY277" s="14" t="s">
        <v>169</v>
      </c>
      <c r="BE277" s="211">
        <f t="shared" si="69"/>
        <v>0</v>
      </c>
      <c r="BF277" s="211">
        <f t="shared" si="70"/>
        <v>0</v>
      </c>
      <c r="BG277" s="211">
        <f t="shared" si="71"/>
        <v>0</v>
      </c>
      <c r="BH277" s="211">
        <f t="shared" si="72"/>
        <v>0</v>
      </c>
      <c r="BI277" s="211">
        <f t="shared" si="73"/>
        <v>0</v>
      </c>
      <c r="BJ277" s="14" t="s">
        <v>84</v>
      </c>
      <c r="BK277" s="211">
        <f t="shared" si="74"/>
        <v>0</v>
      </c>
      <c r="BL277" s="14" t="s">
        <v>251</v>
      </c>
      <c r="BM277" s="210" t="s">
        <v>1339</v>
      </c>
    </row>
    <row r="278" spans="1:65" s="2" customFormat="1" ht="21.75" customHeight="1">
      <c r="A278" s="31"/>
      <c r="B278" s="32"/>
      <c r="C278" s="198" t="s">
        <v>1340</v>
      </c>
      <c r="D278" s="198" t="s">
        <v>173</v>
      </c>
      <c r="E278" s="199" t="s">
        <v>1341</v>
      </c>
      <c r="F278" s="200" t="s">
        <v>1342</v>
      </c>
      <c r="G278" s="201" t="s">
        <v>176</v>
      </c>
      <c r="H278" s="202">
        <v>19.18</v>
      </c>
      <c r="I278" s="203"/>
      <c r="J278" s="204">
        <f t="shared" si="65"/>
        <v>0</v>
      </c>
      <c r="K278" s="205"/>
      <c r="L278" s="36"/>
      <c r="M278" s="206" t="s">
        <v>1</v>
      </c>
      <c r="N278" s="207" t="s">
        <v>41</v>
      </c>
      <c r="O278" s="68"/>
      <c r="P278" s="208">
        <f t="shared" si="66"/>
        <v>0</v>
      </c>
      <c r="Q278" s="208">
        <v>0</v>
      </c>
      <c r="R278" s="208">
        <f t="shared" si="67"/>
        <v>0</v>
      </c>
      <c r="S278" s="208">
        <v>0</v>
      </c>
      <c r="T278" s="209">
        <f t="shared" si="68"/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210" t="s">
        <v>251</v>
      </c>
      <c r="AT278" s="210" t="s">
        <v>173</v>
      </c>
      <c r="AU278" s="210" t="s">
        <v>86</v>
      </c>
      <c r="AY278" s="14" t="s">
        <v>169</v>
      </c>
      <c r="BE278" s="211">
        <f t="shared" si="69"/>
        <v>0</v>
      </c>
      <c r="BF278" s="211">
        <f t="shared" si="70"/>
        <v>0</v>
      </c>
      <c r="BG278" s="211">
        <f t="shared" si="71"/>
        <v>0</v>
      </c>
      <c r="BH278" s="211">
        <f t="shared" si="72"/>
        <v>0</v>
      </c>
      <c r="BI278" s="211">
        <f t="shared" si="73"/>
        <v>0</v>
      </c>
      <c r="BJ278" s="14" t="s">
        <v>84</v>
      </c>
      <c r="BK278" s="211">
        <f t="shared" si="74"/>
        <v>0</v>
      </c>
      <c r="BL278" s="14" t="s">
        <v>251</v>
      </c>
      <c r="BM278" s="210" t="s">
        <v>1343</v>
      </c>
    </row>
    <row r="279" spans="1:65" s="2" customFormat="1" ht="21.75" customHeight="1">
      <c r="A279" s="31"/>
      <c r="B279" s="32"/>
      <c r="C279" s="198" t="s">
        <v>457</v>
      </c>
      <c r="D279" s="198" t="s">
        <v>173</v>
      </c>
      <c r="E279" s="199" t="s">
        <v>1344</v>
      </c>
      <c r="F279" s="200" t="s">
        <v>1345</v>
      </c>
      <c r="G279" s="201" t="s">
        <v>176</v>
      </c>
      <c r="H279" s="202">
        <v>302.19499999999999</v>
      </c>
      <c r="I279" s="203"/>
      <c r="J279" s="204">
        <f t="shared" si="65"/>
        <v>0</v>
      </c>
      <c r="K279" s="205"/>
      <c r="L279" s="36"/>
      <c r="M279" s="206" t="s">
        <v>1</v>
      </c>
      <c r="N279" s="207" t="s">
        <v>41</v>
      </c>
      <c r="O279" s="68"/>
      <c r="P279" s="208">
        <f t="shared" si="66"/>
        <v>0</v>
      </c>
      <c r="Q279" s="208">
        <v>1.4500000000000001E-2</v>
      </c>
      <c r="R279" s="208">
        <f t="shared" si="67"/>
        <v>4.3818275</v>
      </c>
      <c r="S279" s="208">
        <v>0</v>
      </c>
      <c r="T279" s="209">
        <f t="shared" si="68"/>
        <v>0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210" t="s">
        <v>251</v>
      </c>
      <c r="AT279" s="210" t="s">
        <v>173</v>
      </c>
      <c r="AU279" s="210" t="s">
        <v>86</v>
      </c>
      <c r="AY279" s="14" t="s">
        <v>169</v>
      </c>
      <c r="BE279" s="211">
        <f t="shared" si="69"/>
        <v>0</v>
      </c>
      <c r="BF279" s="211">
        <f t="shared" si="70"/>
        <v>0</v>
      </c>
      <c r="BG279" s="211">
        <f t="shared" si="71"/>
        <v>0</v>
      </c>
      <c r="BH279" s="211">
        <f t="shared" si="72"/>
        <v>0</v>
      </c>
      <c r="BI279" s="211">
        <f t="shared" si="73"/>
        <v>0</v>
      </c>
      <c r="BJ279" s="14" t="s">
        <v>84</v>
      </c>
      <c r="BK279" s="211">
        <f t="shared" si="74"/>
        <v>0</v>
      </c>
      <c r="BL279" s="14" t="s">
        <v>251</v>
      </c>
      <c r="BM279" s="210" t="s">
        <v>1346</v>
      </c>
    </row>
    <row r="280" spans="1:65" s="2" customFormat="1" ht="21.75" customHeight="1">
      <c r="A280" s="31"/>
      <c r="B280" s="32"/>
      <c r="C280" s="198" t="s">
        <v>1347</v>
      </c>
      <c r="D280" s="198" t="s">
        <v>173</v>
      </c>
      <c r="E280" s="199" t="s">
        <v>1348</v>
      </c>
      <c r="F280" s="200" t="s">
        <v>1349</v>
      </c>
      <c r="G280" s="201" t="s">
        <v>176</v>
      </c>
      <c r="H280" s="202">
        <v>68.75</v>
      </c>
      <c r="I280" s="203"/>
      <c r="J280" s="204">
        <f t="shared" si="65"/>
        <v>0</v>
      </c>
      <c r="K280" s="205"/>
      <c r="L280" s="36"/>
      <c r="M280" s="206" t="s">
        <v>1</v>
      </c>
      <c r="N280" s="207" t="s">
        <v>41</v>
      </c>
      <c r="O280" s="68"/>
      <c r="P280" s="208">
        <f t="shared" si="66"/>
        <v>0</v>
      </c>
      <c r="Q280" s="208">
        <v>3.1189999999999999E-2</v>
      </c>
      <c r="R280" s="208">
        <f t="shared" si="67"/>
        <v>2.1443124999999998</v>
      </c>
      <c r="S280" s="208">
        <v>0</v>
      </c>
      <c r="T280" s="209">
        <f t="shared" si="68"/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210" t="s">
        <v>251</v>
      </c>
      <c r="AT280" s="210" t="s">
        <v>173</v>
      </c>
      <c r="AU280" s="210" t="s">
        <v>86</v>
      </c>
      <c r="AY280" s="14" t="s">
        <v>169</v>
      </c>
      <c r="BE280" s="211">
        <f t="shared" si="69"/>
        <v>0</v>
      </c>
      <c r="BF280" s="211">
        <f t="shared" si="70"/>
        <v>0</v>
      </c>
      <c r="BG280" s="211">
        <f t="shared" si="71"/>
        <v>0</v>
      </c>
      <c r="BH280" s="211">
        <f t="shared" si="72"/>
        <v>0</v>
      </c>
      <c r="BI280" s="211">
        <f t="shared" si="73"/>
        <v>0</v>
      </c>
      <c r="BJ280" s="14" t="s">
        <v>84</v>
      </c>
      <c r="BK280" s="211">
        <f t="shared" si="74"/>
        <v>0</v>
      </c>
      <c r="BL280" s="14" t="s">
        <v>251</v>
      </c>
      <c r="BM280" s="210" t="s">
        <v>1350</v>
      </c>
    </row>
    <row r="281" spans="1:65" s="2" customFormat="1" ht="21.75" customHeight="1">
      <c r="A281" s="31"/>
      <c r="B281" s="32"/>
      <c r="C281" s="198" t="s">
        <v>1351</v>
      </c>
      <c r="D281" s="198" t="s">
        <v>173</v>
      </c>
      <c r="E281" s="199" t="s">
        <v>1352</v>
      </c>
      <c r="F281" s="200" t="s">
        <v>1353</v>
      </c>
      <c r="G281" s="201" t="s">
        <v>176</v>
      </c>
      <c r="H281" s="202">
        <v>24.44</v>
      </c>
      <c r="I281" s="203"/>
      <c r="J281" s="204">
        <f t="shared" si="65"/>
        <v>0</v>
      </c>
      <c r="K281" s="205"/>
      <c r="L281" s="36"/>
      <c r="M281" s="206" t="s">
        <v>1</v>
      </c>
      <c r="N281" s="207" t="s">
        <v>41</v>
      </c>
      <c r="O281" s="68"/>
      <c r="P281" s="208">
        <f t="shared" si="66"/>
        <v>0</v>
      </c>
      <c r="Q281" s="208">
        <v>1.259E-2</v>
      </c>
      <c r="R281" s="208">
        <f t="shared" si="67"/>
        <v>0.30769960000000002</v>
      </c>
      <c r="S281" s="208">
        <v>0</v>
      </c>
      <c r="T281" s="209">
        <f t="shared" si="68"/>
        <v>0</v>
      </c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R281" s="210" t="s">
        <v>251</v>
      </c>
      <c r="AT281" s="210" t="s">
        <v>173</v>
      </c>
      <c r="AU281" s="210" t="s">
        <v>86</v>
      </c>
      <c r="AY281" s="14" t="s">
        <v>169</v>
      </c>
      <c r="BE281" s="211">
        <f t="shared" si="69"/>
        <v>0</v>
      </c>
      <c r="BF281" s="211">
        <f t="shared" si="70"/>
        <v>0</v>
      </c>
      <c r="BG281" s="211">
        <f t="shared" si="71"/>
        <v>0</v>
      </c>
      <c r="BH281" s="211">
        <f t="shared" si="72"/>
        <v>0</v>
      </c>
      <c r="BI281" s="211">
        <f t="shared" si="73"/>
        <v>0</v>
      </c>
      <c r="BJ281" s="14" t="s">
        <v>84</v>
      </c>
      <c r="BK281" s="211">
        <f t="shared" si="74"/>
        <v>0</v>
      </c>
      <c r="BL281" s="14" t="s">
        <v>251</v>
      </c>
      <c r="BM281" s="210" t="s">
        <v>1354</v>
      </c>
    </row>
    <row r="282" spans="1:65" s="2" customFormat="1" ht="21.75" customHeight="1">
      <c r="A282" s="31"/>
      <c r="B282" s="32"/>
      <c r="C282" s="198" t="s">
        <v>1355</v>
      </c>
      <c r="D282" s="198" t="s">
        <v>173</v>
      </c>
      <c r="E282" s="199" t="s">
        <v>1356</v>
      </c>
      <c r="F282" s="200" t="s">
        <v>1357</v>
      </c>
      <c r="G282" s="201" t="s">
        <v>176</v>
      </c>
      <c r="H282" s="202">
        <v>133.02000000000001</v>
      </c>
      <c r="I282" s="203"/>
      <c r="J282" s="204">
        <f t="shared" si="65"/>
        <v>0</v>
      </c>
      <c r="K282" s="205"/>
      <c r="L282" s="36"/>
      <c r="M282" s="206" t="s">
        <v>1</v>
      </c>
      <c r="N282" s="207" t="s">
        <v>41</v>
      </c>
      <c r="O282" s="68"/>
      <c r="P282" s="208">
        <f t="shared" si="66"/>
        <v>0</v>
      </c>
      <c r="Q282" s="208">
        <v>1.525E-2</v>
      </c>
      <c r="R282" s="208">
        <f t="shared" si="67"/>
        <v>2.0285550000000003</v>
      </c>
      <c r="S282" s="208">
        <v>0</v>
      </c>
      <c r="T282" s="209">
        <f t="shared" si="68"/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210" t="s">
        <v>251</v>
      </c>
      <c r="AT282" s="210" t="s">
        <v>173</v>
      </c>
      <c r="AU282" s="210" t="s">
        <v>86</v>
      </c>
      <c r="AY282" s="14" t="s">
        <v>169</v>
      </c>
      <c r="BE282" s="211">
        <f t="shared" si="69"/>
        <v>0</v>
      </c>
      <c r="BF282" s="211">
        <f t="shared" si="70"/>
        <v>0</v>
      </c>
      <c r="BG282" s="211">
        <f t="shared" si="71"/>
        <v>0</v>
      </c>
      <c r="BH282" s="211">
        <f t="shared" si="72"/>
        <v>0</v>
      </c>
      <c r="BI282" s="211">
        <f t="shared" si="73"/>
        <v>0</v>
      </c>
      <c r="BJ282" s="14" t="s">
        <v>84</v>
      </c>
      <c r="BK282" s="211">
        <f t="shared" si="74"/>
        <v>0</v>
      </c>
      <c r="BL282" s="14" t="s">
        <v>251</v>
      </c>
      <c r="BM282" s="210" t="s">
        <v>1358</v>
      </c>
    </row>
    <row r="283" spans="1:65" s="2" customFormat="1" ht="33" customHeight="1">
      <c r="A283" s="31"/>
      <c r="B283" s="32"/>
      <c r="C283" s="217" t="s">
        <v>1359</v>
      </c>
      <c r="D283" s="217" t="s">
        <v>922</v>
      </c>
      <c r="E283" s="218" t="s">
        <v>1360</v>
      </c>
      <c r="F283" s="219" t="s">
        <v>1361</v>
      </c>
      <c r="G283" s="220" t="s">
        <v>280</v>
      </c>
      <c r="H283" s="221">
        <v>224</v>
      </c>
      <c r="I283" s="222"/>
      <c r="J283" s="223">
        <f t="shared" si="65"/>
        <v>0</v>
      </c>
      <c r="K283" s="224"/>
      <c r="L283" s="225"/>
      <c r="M283" s="226" t="s">
        <v>1</v>
      </c>
      <c r="N283" s="227" t="s">
        <v>41</v>
      </c>
      <c r="O283" s="68"/>
      <c r="P283" s="208">
        <f t="shared" si="66"/>
        <v>0</v>
      </c>
      <c r="Q283" s="208">
        <v>5.7999999999999996E-3</v>
      </c>
      <c r="R283" s="208">
        <f t="shared" si="67"/>
        <v>1.2991999999999999</v>
      </c>
      <c r="S283" s="208">
        <v>0</v>
      </c>
      <c r="T283" s="209">
        <f t="shared" si="68"/>
        <v>0</v>
      </c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210" t="s">
        <v>259</v>
      </c>
      <c r="AT283" s="210" t="s">
        <v>922</v>
      </c>
      <c r="AU283" s="210" t="s">
        <v>86</v>
      </c>
      <c r="AY283" s="14" t="s">
        <v>169</v>
      </c>
      <c r="BE283" s="211">
        <f t="shared" si="69"/>
        <v>0</v>
      </c>
      <c r="BF283" s="211">
        <f t="shared" si="70"/>
        <v>0</v>
      </c>
      <c r="BG283" s="211">
        <f t="shared" si="71"/>
        <v>0</v>
      </c>
      <c r="BH283" s="211">
        <f t="shared" si="72"/>
        <v>0</v>
      </c>
      <c r="BI283" s="211">
        <f t="shared" si="73"/>
        <v>0</v>
      </c>
      <c r="BJ283" s="14" t="s">
        <v>84</v>
      </c>
      <c r="BK283" s="211">
        <f t="shared" si="74"/>
        <v>0</v>
      </c>
      <c r="BL283" s="14" t="s">
        <v>251</v>
      </c>
      <c r="BM283" s="210" t="s">
        <v>1362</v>
      </c>
    </row>
    <row r="284" spans="1:65" s="2" customFormat="1" ht="16.5" customHeight="1">
      <c r="A284" s="31"/>
      <c r="B284" s="32"/>
      <c r="C284" s="198" t="s">
        <v>1363</v>
      </c>
      <c r="D284" s="198" t="s">
        <v>173</v>
      </c>
      <c r="E284" s="199" t="s">
        <v>1364</v>
      </c>
      <c r="F284" s="200" t="s">
        <v>1365</v>
      </c>
      <c r="G284" s="201" t="s">
        <v>176</v>
      </c>
      <c r="H284" s="202">
        <v>320.16000000000003</v>
      </c>
      <c r="I284" s="203"/>
      <c r="J284" s="204">
        <f t="shared" si="65"/>
        <v>0</v>
      </c>
      <c r="K284" s="205"/>
      <c r="L284" s="36"/>
      <c r="M284" s="206" t="s">
        <v>1</v>
      </c>
      <c r="N284" s="207" t="s">
        <v>41</v>
      </c>
      <c r="O284" s="68"/>
      <c r="P284" s="208">
        <f t="shared" si="66"/>
        <v>0</v>
      </c>
      <c r="Q284" s="208">
        <v>1E-4</v>
      </c>
      <c r="R284" s="208">
        <f t="shared" si="67"/>
        <v>3.2016000000000003E-2</v>
      </c>
      <c r="S284" s="208">
        <v>0</v>
      </c>
      <c r="T284" s="209">
        <f t="shared" si="68"/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210" t="s">
        <v>251</v>
      </c>
      <c r="AT284" s="210" t="s">
        <v>173</v>
      </c>
      <c r="AU284" s="210" t="s">
        <v>86</v>
      </c>
      <c r="AY284" s="14" t="s">
        <v>169</v>
      </c>
      <c r="BE284" s="211">
        <f t="shared" si="69"/>
        <v>0</v>
      </c>
      <c r="BF284" s="211">
        <f t="shared" si="70"/>
        <v>0</v>
      </c>
      <c r="BG284" s="211">
        <f t="shared" si="71"/>
        <v>0</v>
      </c>
      <c r="BH284" s="211">
        <f t="shared" si="72"/>
        <v>0</v>
      </c>
      <c r="BI284" s="211">
        <f t="shared" si="73"/>
        <v>0</v>
      </c>
      <c r="BJ284" s="14" t="s">
        <v>84</v>
      </c>
      <c r="BK284" s="211">
        <f t="shared" si="74"/>
        <v>0</v>
      </c>
      <c r="BL284" s="14" t="s">
        <v>251</v>
      </c>
      <c r="BM284" s="210" t="s">
        <v>1366</v>
      </c>
    </row>
    <row r="285" spans="1:65" s="2" customFormat="1" ht="16.5" customHeight="1">
      <c r="A285" s="31"/>
      <c r="B285" s="32"/>
      <c r="C285" s="198" t="s">
        <v>1367</v>
      </c>
      <c r="D285" s="198" t="s">
        <v>173</v>
      </c>
      <c r="E285" s="199" t="s">
        <v>1368</v>
      </c>
      <c r="F285" s="200" t="s">
        <v>1369</v>
      </c>
      <c r="G285" s="201" t="s">
        <v>176</v>
      </c>
      <c r="H285" s="202">
        <v>75.400000000000006</v>
      </c>
      <c r="I285" s="203"/>
      <c r="J285" s="204">
        <f t="shared" si="65"/>
        <v>0</v>
      </c>
      <c r="K285" s="205"/>
      <c r="L285" s="36"/>
      <c r="M285" s="206" t="s">
        <v>1</v>
      </c>
      <c r="N285" s="207" t="s">
        <v>41</v>
      </c>
      <c r="O285" s="68"/>
      <c r="P285" s="208">
        <f t="shared" si="66"/>
        <v>0</v>
      </c>
      <c r="Q285" s="208">
        <v>0</v>
      </c>
      <c r="R285" s="208">
        <f t="shared" si="67"/>
        <v>0</v>
      </c>
      <c r="S285" s="208">
        <v>0</v>
      </c>
      <c r="T285" s="209">
        <f t="shared" si="68"/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210" t="s">
        <v>251</v>
      </c>
      <c r="AT285" s="210" t="s">
        <v>173</v>
      </c>
      <c r="AU285" s="210" t="s">
        <v>86</v>
      </c>
      <c r="AY285" s="14" t="s">
        <v>169</v>
      </c>
      <c r="BE285" s="211">
        <f t="shared" si="69"/>
        <v>0</v>
      </c>
      <c r="BF285" s="211">
        <f t="shared" si="70"/>
        <v>0</v>
      </c>
      <c r="BG285" s="211">
        <f t="shared" si="71"/>
        <v>0</v>
      </c>
      <c r="BH285" s="211">
        <f t="shared" si="72"/>
        <v>0</v>
      </c>
      <c r="BI285" s="211">
        <f t="shared" si="73"/>
        <v>0</v>
      </c>
      <c r="BJ285" s="14" t="s">
        <v>84</v>
      </c>
      <c r="BK285" s="211">
        <f t="shared" si="74"/>
        <v>0</v>
      </c>
      <c r="BL285" s="14" t="s">
        <v>251</v>
      </c>
      <c r="BM285" s="210" t="s">
        <v>1370</v>
      </c>
    </row>
    <row r="286" spans="1:65" s="2" customFormat="1" ht="21.75" customHeight="1">
      <c r="A286" s="31"/>
      <c r="B286" s="32"/>
      <c r="C286" s="198" t="s">
        <v>1371</v>
      </c>
      <c r="D286" s="198" t="s">
        <v>173</v>
      </c>
      <c r="E286" s="199" t="s">
        <v>1372</v>
      </c>
      <c r="F286" s="200" t="s">
        <v>1373</v>
      </c>
      <c r="G286" s="201" t="s">
        <v>176</v>
      </c>
      <c r="H286" s="202">
        <v>75.400000000000006</v>
      </c>
      <c r="I286" s="203"/>
      <c r="J286" s="204">
        <f t="shared" si="65"/>
        <v>0</v>
      </c>
      <c r="K286" s="205"/>
      <c r="L286" s="36"/>
      <c r="M286" s="206" t="s">
        <v>1</v>
      </c>
      <c r="N286" s="207" t="s">
        <v>41</v>
      </c>
      <c r="O286" s="68"/>
      <c r="P286" s="208">
        <f t="shared" si="66"/>
        <v>0</v>
      </c>
      <c r="Q286" s="208">
        <v>0</v>
      </c>
      <c r="R286" s="208">
        <f t="shared" si="67"/>
        <v>0</v>
      </c>
      <c r="S286" s="208">
        <v>0</v>
      </c>
      <c r="T286" s="209">
        <f t="shared" si="68"/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210" t="s">
        <v>251</v>
      </c>
      <c r="AT286" s="210" t="s">
        <v>173</v>
      </c>
      <c r="AU286" s="210" t="s">
        <v>86</v>
      </c>
      <c r="AY286" s="14" t="s">
        <v>169</v>
      </c>
      <c r="BE286" s="211">
        <f t="shared" si="69"/>
        <v>0</v>
      </c>
      <c r="BF286" s="211">
        <f t="shared" si="70"/>
        <v>0</v>
      </c>
      <c r="BG286" s="211">
        <f t="shared" si="71"/>
        <v>0</v>
      </c>
      <c r="BH286" s="211">
        <f t="shared" si="72"/>
        <v>0</v>
      </c>
      <c r="BI286" s="211">
        <f t="shared" si="73"/>
        <v>0</v>
      </c>
      <c r="BJ286" s="14" t="s">
        <v>84</v>
      </c>
      <c r="BK286" s="211">
        <f t="shared" si="74"/>
        <v>0</v>
      </c>
      <c r="BL286" s="14" t="s">
        <v>251</v>
      </c>
      <c r="BM286" s="210" t="s">
        <v>1374</v>
      </c>
    </row>
    <row r="287" spans="1:65" s="2" customFormat="1" ht="16.5" customHeight="1">
      <c r="A287" s="31"/>
      <c r="B287" s="32"/>
      <c r="C287" s="217" t="s">
        <v>1375</v>
      </c>
      <c r="D287" s="217" t="s">
        <v>922</v>
      </c>
      <c r="E287" s="218" t="s">
        <v>1376</v>
      </c>
      <c r="F287" s="219" t="s">
        <v>1377</v>
      </c>
      <c r="G287" s="220" t="s">
        <v>176</v>
      </c>
      <c r="H287" s="221">
        <v>82.94</v>
      </c>
      <c r="I287" s="222"/>
      <c r="J287" s="223">
        <f t="shared" si="65"/>
        <v>0</v>
      </c>
      <c r="K287" s="224"/>
      <c r="L287" s="225"/>
      <c r="M287" s="226" t="s">
        <v>1</v>
      </c>
      <c r="N287" s="227" t="s">
        <v>41</v>
      </c>
      <c r="O287" s="68"/>
      <c r="P287" s="208">
        <f t="shared" si="66"/>
        <v>0</v>
      </c>
      <c r="Q287" s="208">
        <v>2.0000000000000001E-4</v>
      </c>
      <c r="R287" s="208">
        <f t="shared" si="67"/>
        <v>1.6588000000000002E-2</v>
      </c>
      <c r="S287" s="208">
        <v>0</v>
      </c>
      <c r="T287" s="209">
        <f t="shared" si="68"/>
        <v>0</v>
      </c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R287" s="210" t="s">
        <v>259</v>
      </c>
      <c r="AT287" s="210" t="s">
        <v>922</v>
      </c>
      <c r="AU287" s="210" t="s">
        <v>86</v>
      </c>
      <c r="AY287" s="14" t="s">
        <v>169</v>
      </c>
      <c r="BE287" s="211">
        <f t="shared" si="69"/>
        <v>0</v>
      </c>
      <c r="BF287" s="211">
        <f t="shared" si="70"/>
        <v>0</v>
      </c>
      <c r="BG287" s="211">
        <f t="shared" si="71"/>
        <v>0</v>
      </c>
      <c r="BH287" s="211">
        <f t="shared" si="72"/>
        <v>0</v>
      </c>
      <c r="BI287" s="211">
        <f t="shared" si="73"/>
        <v>0</v>
      </c>
      <c r="BJ287" s="14" t="s">
        <v>84</v>
      </c>
      <c r="BK287" s="211">
        <f t="shared" si="74"/>
        <v>0</v>
      </c>
      <c r="BL287" s="14" t="s">
        <v>251</v>
      </c>
      <c r="BM287" s="210" t="s">
        <v>1378</v>
      </c>
    </row>
    <row r="288" spans="1:65" s="2" customFormat="1" ht="16.5" customHeight="1">
      <c r="A288" s="31"/>
      <c r="B288" s="32"/>
      <c r="C288" s="217" t="s">
        <v>1379</v>
      </c>
      <c r="D288" s="217" t="s">
        <v>922</v>
      </c>
      <c r="E288" s="218" t="s">
        <v>1380</v>
      </c>
      <c r="F288" s="219" t="s">
        <v>1381</v>
      </c>
      <c r="G288" s="220" t="s">
        <v>275</v>
      </c>
      <c r="H288" s="221">
        <v>76.771000000000001</v>
      </c>
      <c r="I288" s="222"/>
      <c r="J288" s="223">
        <f t="shared" si="65"/>
        <v>0</v>
      </c>
      <c r="K288" s="224"/>
      <c r="L288" s="225"/>
      <c r="M288" s="226" t="s">
        <v>1</v>
      </c>
      <c r="N288" s="227" t="s">
        <v>41</v>
      </c>
      <c r="O288" s="68"/>
      <c r="P288" s="208">
        <f t="shared" si="66"/>
        <v>0</v>
      </c>
      <c r="Q288" s="208">
        <v>0</v>
      </c>
      <c r="R288" s="208">
        <f t="shared" si="67"/>
        <v>0</v>
      </c>
      <c r="S288" s="208">
        <v>0</v>
      </c>
      <c r="T288" s="209">
        <f t="shared" si="68"/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210" t="s">
        <v>259</v>
      </c>
      <c r="AT288" s="210" t="s">
        <v>922</v>
      </c>
      <c r="AU288" s="210" t="s">
        <v>86</v>
      </c>
      <c r="AY288" s="14" t="s">
        <v>169</v>
      </c>
      <c r="BE288" s="211">
        <f t="shared" si="69"/>
        <v>0</v>
      </c>
      <c r="BF288" s="211">
        <f t="shared" si="70"/>
        <v>0</v>
      </c>
      <c r="BG288" s="211">
        <f t="shared" si="71"/>
        <v>0</v>
      </c>
      <c r="BH288" s="211">
        <f t="shared" si="72"/>
        <v>0</v>
      </c>
      <c r="BI288" s="211">
        <f t="shared" si="73"/>
        <v>0</v>
      </c>
      <c r="BJ288" s="14" t="s">
        <v>84</v>
      </c>
      <c r="BK288" s="211">
        <f t="shared" si="74"/>
        <v>0</v>
      </c>
      <c r="BL288" s="14" t="s">
        <v>251</v>
      </c>
      <c r="BM288" s="210" t="s">
        <v>1382</v>
      </c>
    </row>
    <row r="289" spans="1:65" s="2" customFormat="1" ht="21.75" customHeight="1">
      <c r="A289" s="31"/>
      <c r="B289" s="32"/>
      <c r="C289" s="198" t="s">
        <v>1383</v>
      </c>
      <c r="D289" s="198" t="s">
        <v>173</v>
      </c>
      <c r="E289" s="199" t="s">
        <v>1384</v>
      </c>
      <c r="F289" s="200" t="s">
        <v>1385</v>
      </c>
      <c r="G289" s="201" t="s">
        <v>176</v>
      </c>
      <c r="H289" s="202">
        <v>75.400000000000006</v>
      </c>
      <c r="I289" s="203"/>
      <c r="J289" s="204">
        <f t="shared" si="65"/>
        <v>0</v>
      </c>
      <c r="K289" s="205"/>
      <c r="L289" s="36"/>
      <c r="M289" s="206" t="s">
        <v>1</v>
      </c>
      <c r="N289" s="207" t="s">
        <v>41</v>
      </c>
      <c r="O289" s="68"/>
      <c r="P289" s="208">
        <f t="shared" si="66"/>
        <v>0</v>
      </c>
      <c r="Q289" s="208">
        <v>0</v>
      </c>
      <c r="R289" s="208">
        <f t="shared" si="67"/>
        <v>0</v>
      </c>
      <c r="S289" s="208">
        <v>0</v>
      </c>
      <c r="T289" s="209">
        <f t="shared" si="68"/>
        <v>0</v>
      </c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210" t="s">
        <v>251</v>
      </c>
      <c r="AT289" s="210" t="s">
        <v>173</v>
      </c>
      <c r="AU289" s="210" t="s">
        <v>86</v>
      </c>
      <c r="AY289" s="14" t="s">
        <v>169</v>
      </c>
      <c r="BE289" s="211">
        <f t="shared" si="69"/>
        <v>0</v>
      </c>
      <c r="BF289" s="211">
        <f t="shared" si="70"/>
        <v>0</v>
      </c>
      <c r="BG289" s="211">
        <f t="shared" si="71"/>
        <v>0</v>
      </c>
      <c r="BH289" s="211">
        <f t="shared" si="72"/>
        <v>0</v>
      </c>
      <c r="BI289" s="211">
        <f t="shared" si="73"/>
        <v>0</v>
      </c>
      <c r="BJ289" s="14" t="s">
        <v>84</v>
      </c>
      <c r="BK289" s="211">
        <f t="shared" si="74"/>
        <v>0</v>
      </c>
      <c r="BL289" s="14" t="s">
        <v>251</v>
      </c>
      <c r="BM289" s="210" t="s">
        <v>1386</v>
      </c>
    </row>
    <row r="290" spans="1:65" s="2" customFormat="1" ht="16.5" customHeight="1">
      <c r="A290" s="31"/>
      <c r="B290" s="32"/>
      <c r="C290" s="217" t="s">
        <v>1387</v>
      </c>
      <c r="D290" s="217" t="s">
        <v>922</v>
      </c>
      <c r="E290" s="218" t="s">
        <v>1388</v>
      </c>
      <c r="F290" s="219" t="s">
        <v>1389</v>
      </c>
      <c r="G290" s="220" t="s">
        <v>176</v>
      </c>
      <c r="H290" s="221">
        <v>76.908000000000001</v>
      </c>
      <c r="I290" s="222"/>
      <c r="J290" s="223">
        <f t="shared" si="65"/>
        <v>0</v>
      </c>
      <c r="K290" s="224"/>
      <c r="L290" s="225"/>
      <c r="M290" s="226" t="s">
        <v>1</v>
      </c>
      <c r="N290" s="227" t="s">
        <v>41</v>
      </c>
      <c r="O290" s="68"/>
      <c r="P290" s="208">
        <f t="shared" si="66"/>
        <v>0</v>
      </c>
      <c r="Q290" s="208">
        <v>3.0000000000000001E-3</v>
      </c>
      <c r="R290" s="208">
        <f t="shared" si="67"/>
        <v>0.23072400000000001</v>
      </c>
      <c r="S290" s="208">
        <v>0</v>
      </c>
      <c r="T290" s="209">
        <f t="shared" si="68"/>
        <v>0</v>
      </c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R290" s="210" t="s">
        <v>259</v>
      </c>
      <c r="AT290" s="210" t="s">
        <v>922</v>
      </c>
      <c r="AU290" s="210" t="s">
        <v>86</v>
      </c>
      <c r="AY290" s="14" t="s">
        <v>169</v>
      </c>
      <c r="BE290" s="211">
        <f t="shared" si="69"/>
        <v>0</v>
      </c>
      <c r="BF290" s="211">
        <f t="shared" si="70"/>
        <v>0</v>
      </c>
      <c r="BG290" s="211">
        <f t="shared" si="71"/>
        <v>0</v>
      </c>
      <c r="BH290" s="211">
        <f t="shared" si="72"/>
        <v>0</v>
      </c>
      <c r="BI290" s="211">
        <f t="shared" si="73"/>
        <v>0</v>
      </c>
      <c r="BJ290" s="14" t="s">
        <v>84</v>
      </c>
      <c r="BK290" s="211">
        <f t="shared" si="74"/>
        <v>0</v>
      </c>
      <c r="BL290" s="14" t="s">
        <v>251</v>
      </c>
      <c r="BM290" s="210" t="s">
        <v>1390</v>
      </c>
    </row>
    <row r="291" spans="1:65" s="2" customFormat="1" ht="33" customHeight="1">
      <c r="A291" s="31"/>
      <c r="B291" s="32"/>
      <c r="C291" s="198" t="s">
        <v>440</v>
      </c>
      <c r="D291" s="198" t="s">
        <v>173</v>
      </c>
      <c r="E291" s="199" t="s">
        <v>1391</v>
      </c>
      <c r="F291" s="200" t="s">
        <v>1392</v>
      </c>
      <c r="G291" s="201" t="s">
        <v>176</v>
      </c>
      <c r="H291" s="202">
        <v>29.09</v>
      </c>
      <c r="I291" s="203"/>
      <c r="J291" s="204">
        <f t="shared" si="65"/>
        <v>0</v>
      </c>
      <c r="K291" s="205"/>
      <c r="L291" s="36"/>
      <c r="M291" s="206" t="s">
        <v>1</v>
      </c>
      <c r="N291" s="207" t="s">
        <v>41</v>
      </c>
      <c r="O291" s="68"/>
      <c r="P291" s="208">
        <f t="shared" si="66"/>
        <v>0</v>
      </c>
      <c r="Q291" s="208">
        <v>1.17E-3</v>
      </c>
      <c r="R291" s="208">
        <f t="shared" si="67"/>
        <v>3.4035299999999998E-2</v>
      </c>
      <c r="S291" s="208">
        <v>0</v>
      </c>
      <c r="T291" s="209">
        <f t="shared" si="68"/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210" t="s">
        <v>251</v>
      </c>
      <c r="AT291" s="210" t="s">
        <v>173</v>
      </c>
      <c r="AU291" s="210" t="s">
        <v>86</v>
      </c>
      <c r="AY291" s="14" t="s">
        <v>169</v>
      </c>
      <c r="BE291" s="211">
        <f t="shared" si="69"/>
        <v>0</v>
      </c>
      <c r="BF291" s="211">
        <f t="shared" si="70"/>
        <v>0</v>
      </c>
      <c r="BG291" s="211">
        <f t="shared" si="71"/>
        <v>0</v>
      </c>
      <c r="BH291" s="211">
        <f t="shared" si="72"/>
        <v>0</v>
      </c>
      <c r="BI291" s="211">
        <f t="shared" si="73"/>
        <v>0</v>
      </c>
      <c r="BJ291" s="14" t="s">
        <v>84</v>
      </c>
      <c r="BK291" s="211">
        <f t="shared" si="74"/>
        <v>0</v>
      </c>
      <c r="BL291" s="14" t="s">
        <v>251</v>
      </c>
      <c r="BM291" s="210" t="s">
        <v>1393</v>
      </c>
    </row>
    <row r="292" spans="1:65" s="2" customFormat="1" ht="33" customHeight="1">
      <c r="A292" s="31"/>
      <c r="B292" s="32"/>
      <c r="C292" s="217" t="s">
        <v>962</v>
      </c>
      <c r="D292" s="217" t="s">
        <v>922</v>
      </c>
      <c r="E292" s="218" t="s">
        <v>1394</v>
      </c>
      <c r="F292" s="219" t="s">
        <v>1395</v>
      </c>
      <c r="G292" s="220" t="s">
        <v>176</v>
      </c>
      <c r="H292" s="221">
        <v>30.030999999999999</v>
      </c>
      <c r="I292" s="222"/>
      <c r="J292" s="223">
        <f t="shared" si="65"/>
        <v>0</v>
      </c>
      <c r="K292" s="224"/>
      <c r="L292" s="225"/>
      <c r="M292" s="226" t="s">
        <v>1</v>
      </c>
      <c r="N292" s="227" t="s">
        <v>41</v>
      </c>
      <c r="O292" s="68"/>
      <c r="P292" s="208">
        <f t="shared" si="66"/>
        <v>0</v>
      </c>
      <c r="Q292" s="208">
        <v>3.8999999999999998E-3</v>
      </c>
      <c r="R292" s="208">
        <f t="shared" si="67"/>
        <v>0.11712089999999999</v>
      </c>
      <c r="S292" s="208">
        <v>0</v>
      </c>
      <c r="T292" s="209">
        <f t="shared" si="68"/>
        <v>0</v>
      </c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R292" s="210" t="s">
        <v>259</v>
      </c>
      <c r="AT292" s="210" t="s">
        <v>922</v>
      </c>
      <c r="AU292" s="210" t="s">
        <v>86</v>
      </c>
      <c r="AY292" s="14" t="s">
        <v>169</v>
      </c>
      <c r="BE292" s="211">
        <f t="shared" si="69"/>
        <v>0</v>
      </c>
      <c r="BF292" s="211">
        <f t="shared" si="70"/>
        <v>0</v>
      </c>
      <c r="BG292" s="211">
        <f t="shared" si="71"/>
        <v>0</v>
      </c>
      <c r="BH292" s="211">
        <f t="shared" si="72"/>
        <v>0</v>
      </c>
      <c r="BI292" s="211">
        <f t="shared" si="73"/>
        <v>0</v>
      </c>
      <c r="BJ292" s="14" t="s">
        <v>84</v>
      </c>
      <c r="BK292" s="211">
        <f t="shared" si="74"/>
        <v>0</v>
      </c>
      <c r="BL292" s="14" t="s">
        <v>251</v>
      </c>
      <c r="BM292" s="210" t="s">
        <v>1396</v>
      </c>
    </row>
    <row r="293" spans="1:65" s="2" customFormat="1" ht="33" customHeight="1">
      <c r="A293" s="31"/>
      <c r="B293" s="32"/>
      <c r="C293" s="198" t="s">
        <v>1397</v>
      </c>
      <c r="D293" s="198" t="s">
        <v>173</v>
      </c>
      <c r="E293" s="199" t="s">
        <v>1398</v>
      </c>
      <c r="F293" s="200" t="s">
        <v>1399</v>
      </c>
      <c r="G293" s="201" t="s">
        <v>176</v>
      </c>
      <c r="H293" s="202">
        <v>34</v>
      </c>
      <c r="I293" s="203"/>
      <c r="J293" s="204">
        <f t="shared" si="65"/>
        <v>0</v>
      </c>
      <c r="K293" s="205"/>
      <c r="L293" s="36"/>
      <c r="M293" s="206" t="s">
        <v>1</v>
      </c>
      <c r="N293" s="207" t="s">
        <v>41</v>
      </c>
      <c r="O293" s="68"/>
      <c r="P293" s="208">
        <f t="shared" si="66"/>
        <v>0</v>
      </c>
      <c r="Q293" s="208">
        <v>1.17E-3</v>
      </c>
      <c r="R293" s="208">
        <f t="shared" si="67"/>
        <v>3.9780000000000003E-2</v>
      </c>
      <c r="S293" s="208">
        <v>0</v>
      </c>
      <c r="T293" s="209">
        <f t="shared" si="68"/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210" t="s">
        <v>251</v>
      </c>
      <c r="AT293" s="210" t="s">
        <v>173</v>
      </c>
      <c r="AU293" s="210" t="s">
        <v>86</v>
      </c>
      <c r="AY293" s="14" t="s">
        <v>169</v>
      </c>
      <c r="BE293" s="211">
        <f t="shared" si="69"/>
        <v>0</v>
      </c>
      <c r="BF293" s="211">
        <f t="shared" si="70"/>
        <v>0</v>
      </c>
      <c r="BG293" s="211">
        <f t="shared" si="71"/>
        <v>0</v>
      </c>
      <c r="BH293" s="211">
        <f t="shared" si="72"/>
        <v>0</v>
      </c>
      <c r="BI293" s="211">
        <f t="shared" si="73"/>
        <v>0</v>
      </c>
      <c r="BJ293" s="14" t="s">
        <v>84</v>
      </c>
      <c r="BK293" s="211">
        <f t="shared" si="74"/>
        <v>0</v>
      </c>
      <c r="BL293" s="14" t="s">
        <v>251</v>
      </c>
      <c r="BM293" s="210" t="s">
        <v>1400</v>
      </c>
    </row>
    <row r="294" spans="1:65" s="2" customFormat="1" ht="16.5" customHeight="1">
      <c r="A294" s="31"/>
      <c r="B294" s="32"/>
      <c r="C294" s="217" t="s">
        <v>1401</v>
      </c>
      <c r="D294" s="217" t="s">
        <v>922</v>
      </c>
      <c r="E294" s="218" t="s">
        <v>1402</v>
      </c>
      <c r="F294" s="219" t="s">
        <v>1403</v>
      </c>
      <c r="G294" s="220" t="s">
        <v>176</v>
      </c>
      <c r="H294" s="221">
        <v>34</v>
      </c>
      <c r="I294" s="222"/>
      <c r="J294" s="223">
        <f t="shared" si="65"/>
        <v>0</v>
      </c>
      <c r="K294" s="224"/>
      <c r="L294" s="225"/>
      <c r="M294" s="226" t="s">
        <v>1</v>
      </c>
      <c r="N294" s="227" t="s">
        <v>41</v>
      </c>
      <c r="O294" s="68"/>
      <c r="P294" s="208">
        <f t="shared" si="66"/>
        <v>0</v>
      </c>
      <c r="Q294" s="208">
        <v>1.6999999999999999E-3</v>
      </c>
      <c r="R294" s="208">
        <f t="shared" si="67"/>
        <v>5.7799999999999997E-2</v>
      </c>
      <c r="S294" s="208">
        <v>0</v>
      </c>
      <c r="T294" s="209">
        <f t="shared" si="68"/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210" t="s">
        <v>259</v>
      </c>
      <c r="AT294" s="210" t="s">
        <v>922</v>
      </c>
      <c r="AU294" s="210" t="s">
        <v>86</v>
      </c>
      <c r="AY294" s="14" t="s">
        <v>169</v>
      </c>
      <c r="BE294" s="211">
        <f t="shared" si="69"/>
        <v>0</v>
      </c>
      <c r="BF294" s="211">
        <f t="shared" si="70"/>
        <v>0</v>
      </c>
      <c r="BG294" s="211">
        <f t="shared" si="71"/>
        <v>0</v>
      </c>
      <c r="BH294" s="211">
        <f t="shared" si="72"/>
        <v>0</v>
      </c>
      <c r="BI294" s="211">
        <f t="shared" si="73"/>
        <v>0</v>
      </c>
      <c r="BJ294" s="14" t="s">
        <v>84</v>
      </c>
      <c r="BK294" s="211">
        <f t="shared" si="74"/>
        <v>0</v>
      </c>
      <c r="BL294" s="14" t="s">
        <v>251</v>
      </c>
      <c r="BM294" s="210" t="s">
        <v>1404</v>
      </c>
    </row>
    <row r="295" spans="1:65" s="2" customFormat="1" ht="21.75" customHeight="1">
      <c r="A295" s="31"/>
      <c r="B295" s="32"/>
      <c r="C295" s="198" t="s">
        <v>1405</v>
      </c>
      <c r="D295" s="198" t="s">
        <v>173</v>
      </c>
      <c r="E295" s="199" t="s">
        <v>1406</v>
      </c>
      <c r="F295" s="200" t="s">
        <v>1407</v>
      </c>
      <c r="G295" s="201" t="s">
        <v>220</v>
      </c>
      <c r="H295" s="202">
        <v>11.170999999999999</v>
      </c>
      <c r="I295" s="203"/>
      <c r="J295" s="204">
        <f t="shared" si="65"/>
        <v>0</v>
      </c>
      <c r="K295" s="205"/>
      <c r="L295" s="36"/>
      <c r="M295" s="206" t="s">
        <v>1</v>
      </c>
      <c r="N295" s="207" t="s">
        <v>41</v>
      </c>
      <c r="O295" s="68"/>
      <c r="P295" s="208">
        <f t="shared" si="66"/>
        <v>0</v>
      </c>
      <c r="Q295" s="208">
        <v>0</v>
      </c>
      <c r="R295" s="208">
        <f t="shared" si="67"/>
        <v>0</v>
      </c>
      <c r="S295" s="208">
        <v>0</v>
      </c>
      <c r="T295" s="209">
        <f t="shared" si="68"/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210" t="s">
        <v>251</v>
      </c>
      <c r="AT295" s="210" t="s">
        <v>173</v>
      </c>
      <c r="AU295" s="210" t="s">
        <v>86</v>
      </c>
      <c r="AY295" s="14" t="s">
        <v>169</v>
      </c>
      <c r="BE295" s="211">
        <f t="shared" si="69"/>
        <v>0</v>
      </c>
      <c r="BF295" s="211">
        <f t="shared" si="70"/>
        <v>0</v>
      </c>
      <c r="BG295" s="211">
        <f t="shared" si="71"/>
        <v>0</v>
      </c>
      <c r="BH295" s="211">
        <f t="shared" si="72"/>
        <v>0</v>
      </c>
      <c r="BI295" s="211">
        <f t="shared" si="73"/>
        <v>0</v>
      </c>
      <c r="BJ295" s="14" t="s">
        <v>84</v>
      </c>
      <c r="BK295" s="211">
        <f t="shared" si="74"/>
        <v>0</v>
      </c>
      <c r="BL295" s="14" t="s">
        <v>251</v>
      </c>
      <c r="BM295" s="210" t="s">
        <v>1408</v>
      </c>
    </row>
    <row r="296" spans="1:65" s="12" customFormat="1" ht="22.9" customHeight="1">
      <c r="B296" s="182"/>
      <c r="C296" s="183"/>
      <c r="D296" s="184" t="s">
        <v>75</v>
      </c>
      <c r="E296" s="196" t="s">
        <v>510</v>
      </c>
      <c r="F296" s="196" t="s">
        <v>511</v>
      </c>
      <c r="G296" s="183"/>
      <c r="H296" s="183"/>
      <c r="I296" s="186"/>
      <c r="J296" s="197">
        <f>BK296</f>
        <v>0</v>
      </c>
      <c r="K296" s="183"/>
      <c r="L296" s="188"/>
      <c r="M296" s="189"/>
      <c r="N296" s="190"/>
      <c r="O296" s="190"/>
      <c r="P296" s="191">
        <f>SUM(P297:P325)</f>
        <v>0</v>
      </c>
      <c r="Q296" s="190"/>
      <c r="R296" s="191">
        <f>SUM(R297:R325)</f>
        <v>1.066038</v>
      </c>
      <c r="S296" s="190"/>
      <c r="T296" s="192">
        <f>SUM(T297:T325)</f>
        <v>0</v>
      </c>
      <c r="AR296" s="193" t="s">
        <v>86</v>
      </c>
      <c r="AT296" s="194" t="s">
        <v>75</v>
      </c>
      <c r="AU296" s="194" t="s">
        <v>84</v>
      </c>
      <c r="AY296" s="193" t="s">
        <v>169</v>
      </c>
      <c r="BK296" s="195">
        <f>SUM(BK297:BK325)</f>
        <v>0</v>
      </c>
    </row>
    <row r="297" spans="1:65" s="2" customFormat="1" ht="16.5" customHeight="1">
      <c r="A297" s="31"/>
      <c r="B297" s="32"/>
      <c r="C297" s="198" t="s">
        <v>1409</v>
      </c>
      <c r="D297" s="198" t="s">
        <v>173</v>
      </c>
      <c r="E297" s="199" t="s">
        <v>1410</v>
      </c>
      <c r="F297" s="200" t="s">
        <v>1411</v>
      </c>
      <c r="G297" s="201" t="s">
        <v>275</v>
      </c>
      <c r="H297" s="202">
        <v>19.5</v>
      </c>
      <c r="I297" s="203"/>
      <c r="J297" s="204">
        <f t="shared" ref="J297:J325" si="75">ROUND(I297*H297,2)</f>
        <v>0</v>
      </c>
      <c r="K297" s="205"/>
      <c r="L297" s="36"/>
      <c r="M297" s="206" t="s">
        <v>1</v>
      </c>
      <c r="N297" s="207" t="s">
        <v>41</v>
      </c>
      <c r="O297" s="68"/>
      <c r="P297" s="208">
        <f t="shared" ref="P297:P325" si="76">O297*H297</f>
        <v>0</v>
      </c>
      <c r="Q297" s="208">
        <v>0</v>
      </c>
      <c r="R297" s="208">
        <f t="shared" ref="R297:R325" si="77">Q297*H297</f>
        <v>0</v>
      </c>
      <c r="S297" s="208">
        <v>0</v>
      </c>
      <c r="T297" s="209">
        <f t="shared" ref="T297:T325" si="78">S297*H297</f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210" t="s">
        <v>251</v>
      </c>
      <c r="AT297" s="210" t="s">
        <v>173</v>
      </c>
      <c r="AU297" s="210" t="s">
        <v>86</v>
      </c>
      <c r="AY297" s="14" t="s">
        <v>169</v>
      </c>
      <c r="BE297" s="211">
        <f t="shared" ref="BE297:BE325" si="79">IF(N297="základní",J297,0)</f>
        <v>0</v>
      </c>
      <c r="BF297" s="211">
        <f t="shared" ref="BF297:BF325" si="80">IF(N297="snížená",J297,0)</f>
        <v>0</v>
      </c>
      <c r="BG297" s="211">
        <f t="shared" ref="BG297:BG325" si="81">IF(N297="zákl. přenesená",J297,0)</f>
        <v>0</v>
      </c>
      <c r="BH297" s="211">
        <f t="shared" ref="BH297:BH325" si="82">IF(N297="sníž. přenesená",J297,0)</f>
        <v>0</v>
      </c>
      <c r="BI297" s="211">
        <f t="shared" ref="BI297:BI325" si="83">IF(N297="nulová",J297,0)</f>
        <v>0</v>
      </c>
      <c r="BJ297" s="14" t="s">
        <v>84</v>
      </c>
      <c r="BK297" s="211">
        <f t="shared" ref="BK297:BK325" si="84">ROUND(I297*H297,2)</f>
        <v>0</v>
      </c>
      <c r="BL297" s="14" t="s">
        <v>251</v>
      </c>
      <c r="BM297" s="210" t="s">
        <v>1412</v>
      </c>
    </row>
    <row r="298" spans="1:65" s="2" customFormat="1" ht="21.75" customHeight="1">
      <c r="A298" s="31"/>
      <c r="B298" s="32"/>
      <c r="C298" s="217" t="s">
        <v>1413</v>
      </c>
      <c r="D298" s="217" t="s">
        <v>922</v>
      </c>
      <c r="E298" s="218" t="s">
        <v>1414</v>
      </c>
      <c r="F298" s="219" t="s">
        <v>1415</v>
      </c>
      <c r="G298" s="220" t="s">
        <v>275</v>
      </c>
      <c r="H298" s="221">
        <v>19.5</v>
      </c>
      <c r="I298" s="222"/>
      <c r="J298" s="223">
        <f t="shared" si="75"/>
        <v>0</v>
      </c>
      <c r="K298" s="224"/>
      <c r="L298" s="225"/>
      <c r="M298" s="226" t="s">
        <v>1</v>
      </c>
      <c r="N298" s="227" t="s">
        <v>41</v>
      </c>
      <c r="O298" s="68"/>
      <c r="P298" s="208">
        <f t="shared" si="76"/>
        <v>0</v>
      </c>
      <c r="Q298" s="208">
        <v>0</v>
      </c>
      <c r="R298" s="208">
        <f t="shared" si="77"/>
        <v>0</v>
      </c>
      <c r="S298" s="208">
        <v>0</v>
      </c>
      <c r="T298" s="209">
        <f t="shared" si="78"/>
        <v>0</v>
      </c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210" t="s">
        <v>259</v>
      </c>
      <c r="AT298" s="210" t="s">
        <v>922</v>
      </c>
      <c r="AU298" s="210" t="s">
        <v>86</v>
      </c>
      <c r="AY298" s="14" t="s">
        <v>169</v>
      </c>
      <c r="BE298" s="211">
        <f t="shared" si="79"/>
        <v>0</v>
      </c>
      <c r="BF298" s="211">
        <f t="shared" si="80"/>
        <v>0</v>
      </c>
      <c r="BG298" s="211">
        <f t="shared" si="81"/>
        <v>0</v>
      </c>
      <c r="BH298" s="211">
        <f t="shared" si="82"/>
        <v>0</v>
      </c>
      <c r="BI298" s="211">
        <f t="shared" si="83"/>
        <v>0</v>
      </c>
      <c r="BJ298" s="14" t="s">
        <v>84</v>
      </c>
      <c r="BK298" s="211">
        <f t="shared" si="84"/>
        <v>0</v>
      </c>
      <c r="BL298" s="14" t="s">
        <v>251</v>
      </c>
      <c r="BM298" s="210" t="s">
        <v>1416</v>
      </c>
    </row>
    <row r="299" spans="1:65" s="2" customFormat="1" ht="21.75" customHeight="1">
      <c r="A299" s="31"/>
      <c r="B299" s="32"/>
      <c r="C299" s="198" t="s">
        <v>556</v>
      </c>
      <c r="D299" s="198" t="s">
        <v>173</v>
      </c>
      <c r="E299" s="199" t="s">
        <v>1417</v>
      </c>
      <c r="F299" s="200" t="s">
        <v>1418</v>
      </c>
      <c r="G299" s="201" t="s">
        <v>275</v>
      </c>
      <c r="H299" s="202">
        <v>184.2</v>
      </c>
      <c r="I299" s="203"/>
      <c r="J299" s="204">
        <f t="shared" si="75"/>
        <v>0</v>
      </c>
      <c r="K299" s="205"/>
      <c r="L299" s="36"/>
      <c r="M299" s="206" t="s">
        <v>1</v>
      </c>
      <c r="N299" s="207" t="s">
        <v>41</v>
      </c>
      <c r="O299" s="68"/>
      <c r="P299" s="208">
        <f t="shared" si="76"/>
        <v>0</v>
      </c>
      <c r="Q299" s="208">
        <v>2.7E-4</v>
      </c>
      <c r="R299" s="208">
        <f t="shared" si="77"/>
        <v>4.9734E-2</v>
      </c>
      <c r="S299" s="208">
        <v>0</v>
      </c>
      <c r="T299" s="209">
        <f t="shared" si="78"/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210" t="s">
        <v>251</v>
      </c>
      <c r="AT299" s="210" t="s">
        <v>173</v>
      </c>
      <c r="AU299" s="210" t="s">
        <v>86</v>
      </c>
      <c r="AY299" s="14" t="s">
        <v>169</v>
      </c>
      <c r="BE299" s="211">
        <f t="shared" si="79"/>
        <v>0</v>
      </c>
      <c r="BF299" s="211">
        <f t="shared" si="80"/>
        <v>0</v>
      </c>
      <c r="BG299" s="211">
        <f t="shared" si="81"/>
        <v>0</v>
      </c>
      <c r="BH299" s="211">
        <f t="shared" si="82"/>
        <v>0</v>
      </c>
      <c r="BI299" s="211">
        <f t="shared" si="83"/>
        <v>0</v>
      </c>
      <c r="BJ299" s="14" t="s">
        <v>84</v>
      </c>
      <c r="BK299" s="211">
        <f t="shared" si="84"/>
        <v>0</v>
      </c>
      <c r="BL299" s="14" t="s">
        <v>251</v>
      </c>
      <c r="BM299" s="210" t="s">
        <v>1419</v>
      </c>
    </row>
    <row r="300" spans="1:65" s="2" customFormat="1" ht="33" customHeight="1">
      <c r="A300" s="31"/>
      <c r="B300" s="32"/>
      <c r="C300" s="217" t="s">
        <v>552</v>
      </c>
      <c r="D300" s="217" t="s">
        <v>922</v>
      </c>
      <c r="E300" s="218" t="s">
        <v>1420</v>
      </c>
      <c r="F300" s="219" t="s">
        <v>1421</v>
      </c>
      <c r="G300" s="220" t="s">
        <v>176</v>
      </c>
      <c r="H300" s="221">
        <v>5</v>
      </c>
      <c r="I300" s="222"/>
      <c r="J300" s="223">
        <f t="shared" si="75"/>
        <v>0</v>
      </c>
      <c r="K300" s="224"/>
      <c r="L300" s="225"/>
      <c r="M300" s="226" t="s">
        <v>1</v>
      </c>
      <c r="N300" s="227" t="s">
        <v>41</v>
      </c>
      <c r="O300" s="68"/>
      <c r="P300" s="208">
        <f t="shared" si="76"/>
        <v>0</v>
      </c>
      <c r="Q300" s="208">
        <v>3.3329999999999999E-2</v>
      </c>
      <c r="R300" s="208">
        <f t="shared" si="77"/>
        <v>0.16664999999999999</v>
      </c>
      <c r="S300" s="208">
        <v>0</v>
      </c>
      <c r="T300" s="209">
        <f t="shared" si="78"/>
        <v>0</v>
      </c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R300" s="210" t="s">
        <v>259</v>
      </c>
      <c r="AT300" s="210" t="s">
        <v>922</v>
      </c>
      <c r="AU300" s="210" t="s">
        <v>86</v>
      </c>
      <c r="AY300" s="14" t="s">
        <v>169</v>
      </c>
      <c r="BE300" s="211">
        <f t="shared" si="79"/>
        <v>0</v>
      </c>
      <c r="BF300" s="211">
        <f t="shared" si="80"/>
        <v>0</v>
      </c>
      <c r="BG300" s="211">
        <f t="shared" si="81"/>
        <v>0</v>
      </c>
      <c r="BH300" s="211">
        <f t="shared" si="82"/>
        <v>0</v>
      </c>
      <c r="BI300" s="211">
        <f t="shared" si="83"/>
        <v>0</v>
      </c>
      <c r="BJ300" s="14" t="s">
        <v>84</v>
      </c>
      <c r="BK300" s="211">
        <f t="shared" si="84"/>
        <v>0</v>
      </c>
      <c r="BL300" s="14" t="s">
        <v>251</v>
      </c>
      <c r="BM300" s="210" t="s">
        <v>1422</v>
      </c>
    </row>
    <row r="301" spans="1:65" s="2" customFormat="1" ht="33" customHeight="1">
      <c r="A301" s="31"/>
      <c r="B301" s="32"/>
      <c r="C301" s="217" t="s">
        <v>605</v>
      </c>
      <c r="D301" s="217" t="s">
        <v>922</v>
      </c>
      <c r="E301" s="218" t="s">
        <v>1423</v>
      </c>
      <c r="F301" s="219" t="s">
        <v>1424</v>
      </c>
      <c r="G301" s="220" t="s">
        <v>176</v>
      </c>
      <c r="H301" s="221">
        <v>15</v>
      </c>
      <c r="I301" s="222"/>
      <c r="J301" s="223">
        <f t="shared" si="75"/>
        <v>0</v>
      </c>
      <c r="K301" s="224"/>
      <c r="L301" s="225"/>
      <c r="M301" s="226" t="s">
        <v>1</v>
      </c>
      <c r="N301" s="227" t="s">
        <v>41</v>
      </c>
      <c r="O301" s="68"/>
      <c r="P301" s="208">
        <f t="shared" si="76"/>
        <v>0</v>
      </c>
      <c r="Q301" s="208">
        <v>3.3329999999999999E-2</v>
      </c>
      <c r="R301" s="208">
        <f t="shared" si="77"/>
        <v>0.49995000000000001</v>
      </c>
      <c r="S301" s="208">
        <v>0</v>
      </c>
      <c r="T301" s="209">
        <f t="shared" si="78"/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210" t="s">
        <v>259</v>
      </c>
      <c r="AT301" s="210" t="s">
        <v>922</v>
      </c>
      <c r="AU301" s="210" t="s">
        <v>86</v>
      </c>
      <c r="AY301" s="14" t="s">
        <v>169</v>
      </c>
      <c r="BE301" s="211">
        <f t="shared" si="79"/>
        <v>0</v>
      </c>
      <c r="BF301" s="211">
        <f t="shared" si="80"/>
        <v>0</v>
      </c>
      <c r="BG301" s="211">
        <f t="shared" si="81"/>
        <v>0</v>
      </c>
      <c r="BH301" s="211">
        <f t="shared" si="82"/>
        <v>0</v>
      </c>
      <c r="BI301" s="211">
        <f t="shared" si="83"/>
        <v>0</v>
      </c>
      <c r="BJ301" s="14" t="s">
        <v>84</v>
      </c>
      <c r="BK301" s="211">
        <f t="shared" si="84"/>
        <v>0</v>
      </c>
      <c r="BL301" s="14" t="s">
        <v>251</v>
      </c>
      <c r="BM301" s="210" t="s">
        <v>1425</v>
      </c>
    </row>
    <row r="302" spans="1:65" s="2" customFormat="1" ht="33" customHeight="1">
      <c r="A302" s="31"/>
      <c r="B302" s="32"/>
      <c r="C302" s="217" t="s">
        <v>564</v>
      </c>
      <c r="D302" s="217" t="s">
        <v>922</v>
      </c>
      <c r="E302" s="218" t="s">
        <v>1426</v>
      </c>
      <c r="F302" s="219" t="s">
        <v>1427</v>
      </c>
      <c r="G302" s="220" t="s">
        <v>176</v>
      </c>
      <c r="H302" s="221">
        <v>3</v>
      </c>
      <c r="I302" s="222"/>
      <c r="J302" s="223">
        <f t="shared" si="75"/>
        <v>0</v>
      </c>
      <c r="K302" s="224"/>
      <c r="L302" s="225"/>
      <c r="M302" s="226" t="s">
        <v>1</v>
      </c>
      <c r="N302" s="227" t="s">
        <v>41</v>
      </c>
      <c r="O302" s="68"/>
      <c r="P302" s="208">
        <f t="shared" si="76"/>
        <v>0</v>
      </c>
      <c r="Q302" s="208">
        <v>3.3329999999999999E-2</v>
      </c>
      <c r="R302" s="208">
        <f t="shared" si="77"/>
        <v>9.9989999999999996E-2</v>
      </c>
      <c r="S302" s="208">
        <v>0</v>
      </c>
      <c r="T302" s="209">
        <f t="shared" si="78"/>
        <v>0</v>
      </c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R302" s="210" t="s">
        <v>259</v>
      </c>
      <c r="AT302" s="210" t="s">
        <v>922</v>
      </c>
      <c r="AU302" s="210" t="s">
        <v>86</v>
      </c>
      <c r="AY302" s="14" t="s">
        <v>169</v>
      </c>
      <c r="BE302" s="211">
        <f t="shared" si="79"/>
        <v>0</v>
      </c>
      <c r="BF302" s="211">
        <f t="shared" si="80"/>
        <v>0</v>
      </c>
      <c r="BG302" s="211">
        <f t="shared" si="81"/>
        <v>0</v>
      </c>
      <c r="BH302" s="211">
        <f t="shared" si="82"/>
        <v>0</v>
      </c>
      <c r="BI302" s="211">
        <f t="shared" si="83"/>
        <v>0</v>
      </c>
      <c r="BJ302" s="14" t="s">
        <v>84</v>
      </c>
      <c r="BK302" s="211">
        <f t="shared" si="84"/>
        <v>0</v>
      </c>
      <c r="BL302" s="14" t="s">
        <v>251</v>
      </c>
      <c r="BM302" s="210" t="s">
        <v>1428</v>
      </c>
    </row>
    <row r="303" spans="1:65" s="2" customFormat="1" ht="33" customHeight="1">
      <c r="A303" s="31"/>
      <c r="B303" s="32"/>
      <c r="C303" s="217" t="s">
        <v>536</v>
      </c>
      <c r="D303" s="217" t="s">
        <v>922</v>
      </c>
      <c r="E303" s="218" t="s">
        <v>1429</v>
      </c>
      <c r="F303" s="219" t="s">
        <v>1430</v>
      </c>
      <c r="G303" s="220" t="s">
        <v>176</v>
      </c>
      <c r="H303" s="221">
        <v>5</v>
      </c>
      <c r="I303" s="222"/>
      <c r="J303" s="223">
        <f t="shared" si="75"/>
        <v>0</v>
      </c>
      <c r="K303" s="224"/>
      <c r="L303" s="225"/>
      <c r="M303" s="226" t="s">
        <v>1</v>
      </c>
      <c r="N303" s="227" t="s">
        <v>41</v>
      </c>
      <c r="O303" s="68"/>
      <c r="P303" s="208">
        <f t="shared" si="76"/>
        <v>0</v>
      </c>
      <c r="Q303" s="208">
        <v>3.3329999999999999E-2</v>
      </c>
      <c r="R303" s="208">
        <f t="shared" si="77"/>
        <v>0.16664999999999999</v>
      </c>
      <c r="S303" s="208">
        <v>0</v>
      </c>
      <c r="T303" s="209">
        <f t="shared" si="78"/>
        <v>0</v>
      </c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210" t="s">
        <v>259</v>
      </c>
      <c r="AT303" s="210" t="s">
        <v>922</v>
      </c>
      <c r="AU303" s="210" t="s">
        <v>86</v>
      </c>
      <c r="AY303" s="14" t="s">
        <v>169</v>
      </c>
      <c r="BE303" s="211">
        <f t="shared" si="79"/>
        <v>0</v>
      </c>
      <c r="BF303" s="211">
        <f t="shared" si="80"/>
        <v>0</v>
      </c>
      <c r="BG303" s="211">
        <f t="shared" si="81"/>
        <v>0</v>
      </c>
      <c r="BH303" s="211">
        <f t="shared" si="82"/>
        <v>0</v>
      </c>
      <c r="BI303" s="211">
        <f t="shared" si="83"/>
        <v>0</v>
      </c>
      <c r="BJ303" s="14" t="s">
        <v>84</v>
      </c>
      <c r="BK303" s="211">
        <f t="shared" si="84"/>
        <v>0</v>
      </c>
      <c r="BL303" s="14" t="s">
        <v>251</v>
      </c>
      <c r="BM303" s="210" t="s">
        <v>1431</v>
      </c>
    </row>
    <row r="304" spans="1:65" s="2" customFormat="1" ht="33" customHeight="1">
      <c r="A304" s="31"/>
      <c r="B304" s="32"/>
      <c r="C304" s="217" t="s">
        <v>467</v>
      </c>
      <c r="D304" s="217" t="s">
        <v>922</v>
      </c>
      <c r="E304" s="218" t="s">
        <v>1432</v>
      </c>
      <c r="F304" s="219" t="s">
        <v>1433</v>
      </c>
      <c r="G304" s="220" t="s">
        <v>176</v>
      </c>
      <c r="H304" s="221">
        <v>1</v>
      </c>
      <c r="I304" s="222"/>
      <c r="J304" s="223">
        <f t="shared" si="75"/>
        <v>0</v>
      </c>
      <c r="K304" s="224"/>
      <c r="L304" s="225"/>
      <c r="M304" s="226" t="s">
        <v>1</v>
      </c>
      <c r="N304" s="227" t="s">
        <v>41</v>
      </c>
      <c r="O304" s="68"/>
      <c r="P304" s="208">
        <f t="shared" si="76"/>
        <v>0</v>
      </c>
      <c r="Q304" s="208">
        <v>3.3329999999999999E-2</v>
      </c>
      <c r="R304" s="208">
        <f t="shared" si="77"/>
        <v>3.3329999999999999E-2</v>
      </c>
      <c r="S304" s="208">
        <v>0</v>
      </c>
      <c r="T304" s="209">
        <f t="shared" si="78"/>
        <v>0</v>
      </c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R304" s="210" t="s">
        <v>259</v>
      </c>
      <c r="AT304" s="210" t="s">
        <v>922</v>
      </c>
      <c r="AU304" s="210" t="s">
        <v>86</v>
      </c>
      <c r="AY304" s="14" t="s">
        <v>169</v>
      </c>
      <c r="BE304" s="211">
        <f t="shared" si="79"/>
        <v>0</v>
      </c>
      <c r="BF304" s="211">
        <f t="shared" si="80"/>
        <v>0</v>
      </c>
      <c r="BG304" s="211">
        <f t="shared" si="81"/>
        <v>0</v>
      </c>
      <c r="BH304" s="211">
        <f t="shared" si="82"/>
        <v>0</v>
      </c>
      <c r="BI304" s="211">
        <f t="shared" si="83"/>
        <v>0</v>
      </c>
      <c r="BJ304" s="14" t="s">
        <v>84</v>
      </c>
      <c r="BK304" s="211">
        <f t="shared" si="84"/>
        <v>0</v>
      </c>
      <c r="BL304" s="14" t="s">
        <v>251</v>
      </c>
      <c r="BM304" s="210" t="s">
        <v>1434</v>
      </c>
    </row>
    <row r="305" spans="1:65" s="2" customFormat="1" ht="21.75" customHeight="1">
      <c r="A305" s="31"/>
      <c r="B305" s="32"/>
      <c r="C305" s="198" t="s">
        <v>471</v>
      </c>
      <c r="D305" s="198" t="s">
        <v>173</v>
      </c>
      <c r="E305" s="199" t="s">
        <v>1435</v>
      </c>
      <c r="F305" s="200" t="s">
        <v>1436</v>
      </c>
      <c r="G305" s="201" t="s">
        <v>275</v>
      </c>
      <c r="H305" s="202">
        <v>184.2</v>
      </c>
      <c r="I305" s="203"/>
      <c r="J305" s="204">
        <f t="shared" si="75"/>
        <v>0</v>
      </c>
      <c r="K305" s="205"/>
      <c r="L305" s="36"/>
      <c r="M305" s="206" t="s">
        <v>1</v>
      </c>
      <c r="N305" s="207" t="s">
        <v>41</v>
      </c>
      <c r="O305" s="68"/>
      <c r="P305" s="208">
        <f t="shared" si="76"/>
        <v>0</v>
      </c>
      <c r="Q305" s="208">
        <v>2.7E-4</v>
      </c>
      <c r="R305" s="208">
        <f t="shared" si="77"/>
        <v>4.9734E-2</v>
      </c>
      <c r="S305" s="208">
        <v>0</v>
      </c>
      <c r="T305" s="209">
        <f t="shared" si="78"/>
        <v>0</v>
      </c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210" t="s">
        <v>251</v>
      </c>
      <c r="AT305" s="210" t="s">
        <v>173</v>
      </c>
      <c r="AU305" s="210" t="s">
        <v>86</v>
      </c>
      <c r="AY305" s="14" t="s">
        <v>169</v>
      </c>
      <c r="BE305" s="211">
        <f t="shared" si="79"/>
        <v>0</v>
      </c>
      <c r="BF305" s="211">
        <f t="shared" si="80"/>
        <v>0</v>
      </c>
      <c r="BG305" s="211">
        <f t="shared" si="81"/>
        <v>0</v>
      </c>
      <c r="BH305" s="211">
        <f t="shared" si="82"/>
        <v>0</v>
      </c>
      <c r="BI305" s="211">
        <f t="shared" si="83"/>
        <v>0</v>
      </c>
      <c r="BJ305" s="14" t="s">
        <v>84</v>
      </c>
      <c r="BK305" s="211">
        <f t="shared" si="84"/>
        <v>0</v>
      </c>
      <c r="BL305" s="14" t="s">
        <v>251</v>
      </c>
      <c r="BM305" s="210" t="s">
        <v>1437</v>
      </c>
    </row>
    <row r="306" spans="1:65" s="2" customFormat="1" ht="16.5" customHeight="1">
      <c r="A306" s="31"/>
      <c r="B306" s="32"/>
      <c r="C306" s="198" t="s">
        <v>1438</v>
      </c>
      <c r="D306" s="198" t="s">
        <v>173</v>
      </c>
      <c r="E306" s="199" t="s">
        <v>1439</v>
      </c>
      <c r="F306" s="200" t="s">
        <v>1440</v>
      </c>
      <c r="G306" s="201" t="s">
        <v>526</v>
      </c>
      <c r="H306" s="202">
        <v>11</v>
      </c>
      <c r="I306" s="203"/>
      <c r="J306" s="204">
        <f t="shared" si="75"/>
        <v>0</v>
      </c>
      <c r="K306" s="205"/>
      <c r="L306" s="36"/>
      <c r="M306" s="206" t="s">
        <v>1</v>
      </c>
      <c r="N306" s="207" t="s">
        <v>41</v>
      </c>
      <c r="O306" s="68"/>
      <c r="P306" s="208">
        <f t="shared" si="76"/>
        <v>0</v>
      </c>
      <c r="Q306" s="208">
        <v>0</v>
      </c>
      <c r="R306" s="208">
        <f t="shared" si="77"/>
        <v>0</v>
      </c>
      <c r="S306" s="208">
        <v>0</v>
      </c>
      <c r="T306" s="209">
        <f t="shared" si="78"/>
        <v>0</v>
      </c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R306" s="210" t="s">
        <v>251</v>
      </c>
      <c r="AT306" s="210" t="s">
        <v>173</v>
      </c>
      <c r="AU306" s="210" t="s">
        <v>86</v>
      </c>
      <c r="AY306" s="14" t="s">
        <v>169</v>
      </c>
      <c r="BE306" s="211">
        <f t="shared" si="79"/>
        <v>0</v>
      </c>
      <c r="BF306" s="211">
        <f t="shared" si="80"/>
        <v>0</v>
      </c>
      <c r="BG306" s="211">
        <f t="shared" si="81"/>
        <v>0</v>
      </c>
      <c r="BH306" s="211">
        <f t="shared" si="82"/>
        <v>0</v>
      </c>
      <c r="BI306" s="211">
        <f t="shared" si="83"/>
        <v>0</v>
      </c>
      <c r="BJ306" s="14" t="s">
        <v>84</v>
      </c>
      <c r="BK306" s="211">
        <f t="shared" si="84"/>
        <v>0</v>
      </c>
      <c r="BL306" s="14" t="s">
        <v>251</v>
      </c>
      <c r="BM306" s="210" t="s">
        <v>1441</v>
      </c>
    </row>
    <row r="307" spans="1:65" s="2" customFormat="1" ht="33" customHeight="1">
      <c r="A307" s="31"/>
      <c r="B307" s="32"/>
      <c r="C307" s="198" t="s">
        <v>1442</v>
      </c>
      <c r="D307" s="198" t="s">
        <v>173</v>
      </c>
      <c r="E307" s="199" t="s">
        <v>1443</v>
      </c>
      <c r="F307" s="200" t="s">
        <v>1444</v>
      </c>
      <c r="G307" s="201" t="s">
        <v>526</v>
      </c>
      <c r="H307" s="202">
        <v>1</v>
      </c>
      <c r="I307" s="203"/>
      <c r="J307" s="204">
        <f t="shared" si="75"/>
        <v>0</v>
      </c>
      <c r="K307" s="205"/>
      <c r="L307" s="36"/>
      <c r="M307" s="206" t="s">
        <v>1</v>
      </c>
      <c r="N307" s="207" t="s">
        <v>41</v>
      </c>
      <c r="O307" s="68"/>
      <c r="P307" s="208">
        <f t="shared" si="76"/>
        <v>0</v>
      </c>
      <c r="Q307" s="208">
        <v>0</v>
      </c>
      <c r="R307" s="208">
        <f t="shared" si="77"/>
        <v>0</v>
      </c>
      <c r="S307" s="208">
        <v>0</v>
      </c>
      <c r="T307" s="209">
        <f t="shared" si="78"/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210" t="s">
        <v>251</v>
      </c>
      <c r="AT307" s="210" t="s">
        <v>173</v>
      </c>
      <c r="AU307" s="210" t="s">
        <v>86</v>
      </c>
      <c r="AY307" s="14" t="s">
        <v>169</v>
      </c>
      <c r="BE307" s="211">
        <f t="shared" si="79"/>
        <v>0</v>
      </c>
      <c r="BF307" s="211">
        <f t="shared" si="80"/>
        <v>0</v>
      </c>
      <c r="BG307" s="211">
        <f t="shared" si="81"/>
        <v>0</v>
      </c>
      <c r="BH307" s="211">
        <f t="shared" si="82"/>
        <v>0</v>
      </c>
      <c r="BI307" s="211">
        <f t="shared" si="83"/>
        <v>0</v>
      </c>
      <c r="BJ307" s="14" t="s">
        <v>84</v>
      </c>
      <c r="BK307" s="211">
        <f t="shared" si="84"/>
        <v>0</v>
      </c>
      <c r="BL307" s="14" t="s">
        <v>251</v>
      </c>
      <c r="BM307" s="210" t="s">
        <v>1445</v>
      </c>
    </row>
    <row r="308" spans="1:65" s="2" customFormat="1" ht="33" customHeight="1">
      <c r="A308" s="31"/>
      <c r="B308" s="32"/>
      <c r="C308" s="198" t="s">
        <v>1446</v>
      </c>
      <c r="D308" s="198" t="s">
        <v>173</v>
      </c>
      <c r="E308" s="199" t="s">
        <v>1447</v>
      </c>
      <c r="F308" s="200" t="s">
        <v>1448</v>
      </c>
      <c r="G308" s="201" t="s">
        <v>526</v>
      </c>
      <c r="H308" s="202">
        <v>1</v>
      </c>
      <c r="I308" s="203"/>
      <c r="J308" s="204">
        <f t="shared" si="75"/>
        <v>0</v>
      </c>
      <c r="K308" s="205"/>
      <c r="L308" s="36"/>
      <c r="M308" s="206" t="s">
        <v>1</v>
      </c>
      <c r="N308" s="207" t="s">
        <v>41</v>
      </c>
      <c r="O308" s="68"/>
      <c r="P308" s="208">
        <f t="shared" si="76"/>
        <v>0</v>
      </c>
      <c r="Q308" s="208">
        <v>0</v>
      </c>
      <c r="R308" s="208">
        <f t="shared" si="77"/>
        <v>0</v>
      </c>
      <c r="S308" s="208">
        <v>0</v>
      </c>
      <c r="T308" s="209">
        <f t="shared" si="78"/>
        <v>0</v>
      </c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R308" s="210" t="s">
        <v>251</v>
      </c>
      <c r="AT308" s="210" t="s">
        <v>173</v>
      </c>
      <c r="AU308" s="210" t="s">
        <v>86</v>
      </c>
      <c r="AY308" s="14" t="s">
        <v>169</v>
      </c>
      <c r="BE308" s="211">
        <f t="shared" si="79"/>
        <v>0</v>
      </c>
      <c r="BF308" s="211">
        <f t="shared" si="80"/>
        <v>0</v>
      </c>
      <c r="BG308" s="211">
        <f t="shared" si="81"/>
        <v>0</v>
      </c>
      <c r="BH308" s="211">
        <f t="shared" si="82"/>
        <v>0</v>
      </c>
      <c r="BI308" s="211">
        <f t="shared" si="83"/>
        <v>0</v>
      </c>
      <c r="BJ308" s="14" t="s">
        <v>84</v>
      </c>
      <c r="BK308" s="211">
        <f t="shared" si="84"/>
        <v>0</v>
      </c>
      <c r="BL308" s="14" t="s">
        <v>251</v>
      </c>
      <c r="BM308" s="210" t="s">
        <v>1449</v>
      </c>
    </row>
    <row r="309" spans="1:65" s="2" customFormat="1" ht="33" customHeight="1">
      <c r="A309" s="31"/>
      <c r="B309" s="32"/>
      <c r="C309" s="198" t="s">
        <v>1450</v>
      </c>
      <c r="D309" s="198" t="s">
        <v>173</v>
      </c>
      <c r="E309" s="199" t="s">
        <v>1451</v>
      </c>
      <c r="F309" s="200" t="s">
        <v>1452</v>
      </c>
      <c r="G309" s="201" t="s">
        <v>526</v>
      </c>
      <c r="H309" s="202">
        <v>1</v>
      </c>
      <c r="I309" s="203"/>
      <c r="J309" s="204">
        <f t="shared" si="75"/>
        <v>0</v>
      </c>
      <c r="K309" s="205"/>
      <c r="L309" s="36"/>
      <c r="M309" s="206" t="s">
        <v>1</v>
      </c>
      <c r="N309" s="207" t="s">
        <v>41</v>
      </c>
      <c r="O309" s="68"/>
      <c r="P309" s="208">
        <f t="shared" si="76"/>
        <v>0</v>
      </c>
      <c r="Q309" s="208">
        <v>0</v>
      </c>
      <c r="R309" s="208">
        <f t="shared" si="77"/>
        <v>0</v>
      </c>
      <c r="S309" s="208">
        <v>0</v>
      </c>
      <c r="T309" s="209">
        <f t="shared" si="78"/>
        <v>0</v>
      </c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R309" s="210" t="s">
        <v>251</v>
      </c>
      <c r="AT309" s="210" t="s">
        <v>173</v>
      </c>
      <c r="AU309" s="210" t="s">
        <v>86</v>
      </c>
      <c r="AY309" s="14" t="s">
        <v>169</v>
      </c>
      <c r="BE309" s="211">
        <f t="shared" si="79"/>
        <v>0</v>
      </c>
      <c r="BF309" s="211">
        <f t="shared" si="80"/>
        <v>0</v>
      </c>
      <c r="BG309" s="211">
        <f t="shared" si="81"/>
        <v>0</v>
      </c>
      <c r="BH309" s="211">
        <f t="shared" si="82"/>
        <v>0</v>
      </c>
      <c r="BI309" s="211">
        <f t="shared" si="83"/>
        <v>0</v>
      </c>
      <c r="BJ309" s="14" t="s">
        <v>84</v>
      </c>
      <c r="BK309" s="211">
        <f t="shared" si="84"/>
        <v>0</v>
      </c>
      <c r="BL309" s="14" t="s">
        <v>251</v>
      </c>
      <c r="BM309" s="210" t="s">
        <v>1453</v>
      </c>
    </row>
    <row r="310" spans="1:65" s="2" customFormat="1" ht="33" customHeight="1">
      <c r="A310" s="31"/>
      <c r="B310" s="32"/>
      <c r="C310" s="198" t="s">
        <v>1454</v>
      </c>
      <c r="D310" s="198" t="s">
        <v>173</v>
      </c>
      <c r="E310" s="199" t="s">
        <v>1455</v>
      </c>
      <c r="F310" s="200" t="s">
        <v>1456</v>
      </c>
      <c r="G310" s="201" t="s">
        <v>526</v>
      </c>
      <c r="H310" s="202">
        <v>1</v>
      </c>
      <c r="I310" s="203"/>
      <c r="J310" s="204">
        <f t="shared" si="75"/>
        <v>0</v>
      </c>
      <c r="K310" s="205"/>
      <c r="L310" s="36"/>
      <c r="M310" s="206" t="s">
        <v>1</v>
      </c>
      <c r="N310" s="207" t="s">
        <v>41</v>
      </c>
      <c r="O310" s="68"/>
      <c r="P310" s="208">
        <f t="shared" si="76"/>
        <v>0</v>
      </c>
      <c r="Q310" s="208">
        <v>0</v>
      </c>
      <c r="R310" s="208">
        <f t="shared" si="77"/>
        <v>0</v>
      </c>
      <c r="S310" s="208">
        <v>0</v>
      </c>
      <c r="T310" s="209">
        <f t="shared" si="78"/>
        <v>0</v>
      </c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R310" s="210" t="s">
        <v>251</v>
      </c>
      <c r="AT310" s="210" t="s">
        <v>173</v>
      </c>
      <c r="AU310" s="210" t="s">
        <v>86</v>
      </c>
      <c r="AY310" s="14" t="s">
        <v>169</v>
      </c>
      <c r="BE310" s="211">
        <f t="shared" si="79"/>
        <v>0</v>
      </c>
      <c r="BF310" s="211">
        <f t="shared" si="80"/>
        <v>0</v>
      </c>
      <c r="BG310" s="211">
        <f t="shared" si="81"/>
        <v>0</v>
      </c>
      <c r="BH310" s="211">
        <f t="shared" si="82"/>
        <v>0</v>
      </c>
      <c r="BI310" s="211">
        <f t="shared" si="83"/>
        <v>0</v>
      </c>
      <c r="BJ310" s="14" t="s">
        <v>84</v>
      </c>
      <c r="BK310" s="211">
        <f t="shared" si="84"/>
        <v>0</v>
      </c>
      <c r="BL310" s="14" t="s">
        <v>251</v>
      </c>
      <c r="BM310" s="210" t="s">
        <v>1457</v>
      </c>
    </row>
    <row r="311" spans="1:65" s="2" customFormat="1" ht="21.75" customHeight="1">
      <c r="A311" s="31"/>
      <c r="B311" s="32"/>
      <c r="C311" s="198" t="s">
        <v>1458</v>
      </c>
      <c r="D311" s="198" t="s">
        <v>173</v>
      </c>
      <c r="E311" s="199" t="s">
        <v>1459</v>
      </c>
      <c r="F311" s="200" t="s">
        <v>1460</v>
      </c>
      <c r="G311" s="201" t="s">
        <v>526</v>
      </c>
      <c r="H311" s="202">
        <v>1</v>
      </c>
      <c r="I311" s="203"/>
      <c r="J311" s="204">
        <f t="shared" si="75"/>
        <v>0</v>
      </c>
      <c r="K311" s="205"/>
      <c r="L311" s="36"/>
      <c r="M311" s="206" t="s">
        <v>1</v>
      </c>
      <c r="N311" s="207" t="s">
        <v>41</v>
      </c>
      <c r="O311" s="68"/>
      <c r="P311" s="208">
        <f t="shared" si="76"/>
        <v>0</v>
      </c>
      <c r="Q311" s="208">
        <v>0</v>
      </c>
      <c r="R311" s="208">
        <f t="shared" si="77"/>
        <v>0</v>
      </c>
      <c r="S311" s="208">
        <v>0</v>
      </c>
      <c r="T311" s="209">
        <f t="shared" si="78"/>
        <v>0</v>
      </c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R311" s="210" t="s">
        <v>251</v>
      </c>
      <c r="AT311" s="210" t="s">
        <v>173</v>
      </c>
      <c r="AU311" s="210" t="s">
        <v>86</v>
      </c>
      <c r="AY311" s="14" t="s">
        <v>169</v>
      </c>
      <c r="BE311" s="211">
        <f t="shared" si="79"/>
        <v>0</v>
      </c>
      <c r="BF311" s="211">
        <f t="shared" si="80"/>
        <v>0</v>
      </c>
      <c r="BG311" s="211">
        <f t="shared" si="81"/>
        <v>0</v>
      </c>
      <c r="BH311" s="211">
        <f t="shared" si="82"/>
        <v>0</v>
      </c>
      <c r="BI311" s="211">
        <f t="shared" si="83"/>
        <v>0</v>
      </c>
      <c r="BJ311" s="14" t="s">
        <v>84</v>
      </c>
      <c r="BK311" s="211">
        <f t="shared" si="84"/>
        <v>0</v>
      </c>
      <c r="BL311" s="14" t="s">
        <v>251</v>
      </c>
      <c r="BM311" s="210" t="s">
        <v>1461</v>
      </c>
    </row>
    <row r="312" spans="1:65" s="2" customFormat="1" ht="21.75" customHeight="1">
      <c r="A312" s="31"/>
      <c r="B312" s="32"/>
      <c r="C312" s="198" t="s">
        <v>1462</v>
      </c>
      <c r="D312" s="198" t="s">
        <v>173</v>
      </c>
      <c r="E312" s="199" t="s">
        <v>1463</v>
      </c>
      <c r="F312" s="200" t="s">
        <v>1464</v>
      </c>
      <c r="G312" s="201" t="s">
        <v>526</v>
      </c>
      <c r="H312" s="202">
        <v>1</v>
      </c>
      <c r="I312" s="203"/>
      <c r="J312" s="204">
        <f t="shared" si="75"/>
        <v>0</v>
      </c>
      <c r="K312" s="205"/>
      <c r="L312" s="36"/>
      <c r="M312" s="206" t="s">
        <v>1</v>
      </c>
      <c r="N312" s="207" t="s">
        <v>41</v>
      </c>
      <c r="O312" s="68"/>
      <c r="P312" s="208">
        <f t="shared" si="76"/>
        <v>0</v>
      </c>
      <c r="Q312" s="208">
        <v>0</v>
      </c>
      <c r="R312" s="208">
        <f t="shared" si="77"/>
        <v>0</v>
      </c>
      <c r="S312" s="208">
        <v>0</v>
      </c>
      <c r="T312" s="209">
        <f t="shared" si="78"/>
        <v>0</v>
      </c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R312" s="210" t="s">
        <v>251</v>
      </c>
      <c r="AT312" s="210" t="s">
        <v>173</v>
      </c>
      <c r="AU312" s="210" t="s">
        <v>86</v>
      </c>
      <c r="AY312" s="14" t="s">
        <v>169</v>
      </c>
      <c r="BE312" s="211">
        <f t="shared" si="79"/>
        <v>0</v>
      </c>
      <c r="BF312" s="211">
        <f t="shared" si="80"/>
        <v>0</v>
      </c>
      <c r="BG312" s="211">
        <f t="shared" si="81"/>
        <v>0</v>
      </c>
      <c r="BH312" s="211">
        <f t="shared" si="82"/>
        <v>0</v>
      </c>
      <c r="BI312" s="211">
        <f t="shared" si="83"/>
        <v>0</v>
      </c>
      <c r="BJ312" s="14" t="s">
        <v>84</v>
      </c>
      <c r="BK312" s="211">
        <f t="shared" si="84"/>
        <v>0</v>
      </c>
      <c r="BL312" s="14" t="s">
        <v>251</v>
      </c>
      <c r="BM312" s="210" t="s">
        <v>1465</v>
      </c>
    </row>
    <row r="313" spans="1:65" s="2" customFormat="1" ht="21.75" customHeight="1">
      <c r="A313" s="31"/>
      <c r="B313" s="32"/>
      <c r="C313" s="198" t="s">
        <v>1466</v>
      </c>
      <c r="D313" s="198" t="s">
        <v>173</v>
      </c>
      <c r="E313" s="199" t="s">
        <v>1467</v>
      </c>
      <c r="F313" s="200" t="s">
        <v>1468</v>
      </c>
      <c r="G313" s="201" t="s">
        <v>526</v>
      </c>
      <c r="H313" s="202">
        <v>1</v>
      </c>
      <c r="I313" s="203"/>
      <c r="J313" s="204">
        <f t="shared" si="75"/>
        <v>0</v>
      </c>
      <c r="K313" s="205"/>
      <c r="L313" s="36"/>
      <c r="M313" s="206" t="s">
        <v>1</v>
      </c>
      <c r="N313" s="207" t="s">
        <v>41</v>
      </c>
      <c r="O313" s="68"/>
      <c r="P313" s="208">
        <f t="shared" si="76"/>
        <v>0</v>
      </c>
      <c r="Q313" s="208">
        <v>0</v>
      </c>
      <c r="R313" s="208">
        <f t="shared" si="77"/>
        <v>0</v>
      </c>
      <c r="S313" s="208">
        <v>0</v>
      </c>
      <c r="T313" s="209">
        <f t="shared" si="78"/>
        <v>0</v>
      </c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R313" s="210" t="s">
        <v>251</v>
      </c>
      <c r="AT313" s="210" t="s">
        <v>173</v>
      </c>
      <c r="AU313" s="210" t="s">
        <v>86</v>
      </c>
      <c r="AY313" s="14" t="s">
        <v>169</v>
      </c>
      <c r="BE313" s="211">
        <f t="shared" si="79"/>
        <v>0</v>
      </c>
      <c r="BF313" s="211">
        <f t="shared" si="80"/>
        <v>0</v>
      </c>
      <c r="BG313" s="211">
        <f t="shared" si="81"/>
        <v>0</v>
      </c>
      <c r="BH313" s="211">
        <f t="shared" si="82"/>
        <v>0</v>
      </c>
      <c r="BI313" s="211">
        <f t="shared" si="83"/>
        <v>0</v>
      </c>
      <c r="BJ313" s="14" t="s">
        <v>84</v>
      </c>
      <c r="BK313" s="211">
        <f t="shared" si="84"/>
        <v>0</v>
      </c>
      <c r="BL313" s="14" t="s">
        <v>251</v>
      </c>
      <c r="BM313" s="210" t="s">
        <v>1469</v>
      </c>
    </row>
    <row r="314" spans="1:65" s="2" customFormat="1" ht="21.75" customHeight="1">
      <c r="A314" s="31"/>
      <c r="B314" s="32"/>
      <c r="C314" s="198" t="s">
        <v>1470</v>
      </c>
      <c r="D314" s="198" t="s">
        <v>173</v>
      </c>
      <c r="E314" s="199" t="s">
        <v>1471</v>
      </c>
      <c r="F314" s="200" t="s">
        <v>1472</v>
      </c>
      <c r="G314" s="201" t="s">
        <v>526</v>
      </c>
      <c r="H314" s="202">
        <v>1</v>
      </c>
      <c r="I314" s="203"/>
      <c r="J314" s="204">
        <f t="shared" si="75"/>
        <v>0</v>
      </c>
      <c r="K314" s="205"/>
      <c r="L314" s="36"/>
      <c r="M314" s="206" t="s">
        <v>1</v>
      </c>
      <c r="N314" s="207" t="s">
        <v>41</v>
      </c>
      <c r="O314" s="68"/>
      <c r="P314" s="208">
        <f t="shared" si="76"/>
        <v>0</v>
      </c>
      <c r="Q314" s="208">
        <v>0</v>
      </c>
      <c r="R314" s="208">
        <f t="shared" si="77"/>
        <v>0</v>
      </c>
      <c r="S314" s="208">
        <v>0</v>
      </c>
      <c r="T314" s="209">
        <f t="shared" si="78"/>
        <v>0</v>
      </c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R314" s="210" t="s">
        <v>251</v>
      </c>
      <c r="AT314" s="210" t="s">
        <v>173</v>
      </c>
      <c r="AU314" s="210" t="s">
        <v>86</v>
      </c>
      <c r="AY314" s="14" t="s">
        <v>169</v>
      </c>
      <c r="BE314" s="211">
        <f t="shared" si="79"/>
        <v>0</v>
      </c>
      <c r="BF314" s="211">
        <f t="shared" si="80"/>
        <v>0</v>
      </c>
      <c r="BG314" s="211">
        <f t="shared" si="81"/>
        <v>0</v>
      </c>
      <c r="BH314" s="211">
        <f t="shared" si="82"/>
        <v>0</v>
      </c>
      <c r="BI314" s="211">
        <f t="shared" si="83"/>
        <v>0</v>
      </c>
      <c r="BJ314" s="14" t="s">
        <v>84</v>
      </c>
      <c r="BK314" s="211">
        <f t="shared" si="84"/>
        <v>0</v>
      </c>
      <c r="BL314" s="14" t="s">
        <v>251</v>
      </c>
      <c r="BM314" s="210" t="s">
        <v>1473</v>
      </c>
    </row>
    <row r="315" spans="1:65" s="2" customFormat="1" ht="21.75" customHeight="1">
      <c r="A315" s="31"/>
      <c r="B315" s="32"/>
      <c r="C315" s="198" t="s">
        <v>1474</v>
      </c>
      <c r="D315" s="198" t="s">
        <v>173</v>
      </c>
      <c r="E315" s="199" t="s">
        <v>1475</v>
      </c>
      <c r="F315" s="200" t="s">
        <v>1476</v>
      </c>
      <c r="G315" s="201" t="s">
        <v>526</v>
      </c>
      <c r="H315" s="202">
        <v>1</v>
      </c>
      <c r="I315" s="203"/>
      <c r="J315" s="204">
        <f t="shared" si="75"/>
        <v>0</v>
      </c>
      <c r="K315" s="205"/>
      <c r="L315" s="36"/>
      <c r="M315" s="206" t="s">
        <v>1</v>
      </c>
      <c r="N315" s="207" t="s">
        <v>41</v>
      </c>
      <c r="O315" s="68"/>
      <c r="P315" s="208">
        <f t="shared" si="76"/>
        <v>0</v>
      </c>
      <c r="Q315" s="208">
        <v>0</v>
      </c>
      <c r="R315" s="208">
        <f t="shared" si="77"/>
        <v>0</v>
      </c>
      <c r="S315" s="208">
        <v>0</v>
      </c>
      <c r="T315" s="209">
        <f t="shared" si="78"/>
        <v>0</v>
      </c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R315" s="210" t="s">
        <v>251</v>
      </c>
      <c r="AT315" s="210" t="s">
        <v>173</v>
      </c>
      <c r="AU315" s="210" t="s">
        <v>86</v>
      </c>
      <c r="AY315" s="14" t="s">
        <v>169</v>
      </c>
      <c r="BE315" s="211">
        <f t="shared" si="79"/>
        <v>0</v>
      </c>
      <c r="BF315" s="211">
        <f t="shared" si="80"/>
        <v>0</v>
      </c>
      <c r="BG315" s="211">
        <f t="shared" si="81"/>
        <v>0</v>
      </c>
      <c r="BH315" s="211">
        <f t="shared" si="82"/>
        <v>0</v>
      </c>
      <c r="BI315" s="211">
        <f t="shared" si="83"/>
        <v>0</v>
      </c>
      <c r="BJ315" s="14" t="s">
        <v>84</v>
      </c>
      <c r="BK315" s="211">
        <f t="shared" si="84"/>
        <v>0</v>
      </c>
      <c r="BL315" s="14" t="s">
        <v>251</v>
      </c>
      <c r="BM315" s="210" t="s">
        <v>1477</v>
      </c>
    </row>
    <row r="316" spans="1:65" s="2" customFormat="1" ht="33" customHeight="1">
      <c r="A316" s="31"/>
      <c r="B316" s="32"/>
      <c r="C316" s="198" t="s">
        <v>1478</v>
      </c>
      <c r="D316" s="198" t="s">
        <v>173</v>
      </c>
      <c r="E316" s="199" t="s">
        <v>1479</v>
      </c>
      <c r="F316" s="200" t="s">
        <v>1480</v>
      </c>
      <c r="G316" s="201" t="s">
        <v>526</v>
      </c>
      <c r="H316" s="202">
        <v>1</v>
      </c>
      <c r="I316" s="203"/>
      <c r="J316" s="204">
        <f t="shared" si="75"/>
        <v>0</v>
      </c>
      <c r="K316" s="205"/>
      <c r="L316" s="36"/>
      <c r="M316" s="206" t="s">
        <v>1</v>
      </c>
      <c r="N316" s="207" t="s">
        <v>41</v>
      </c>
      <c r="O316" s="68"/>
      <c r="P316" s="208">
        <f t="shared" si="76"/>
        <v>0</v>
      </c>
      <c r="Q316" s="208">
        <v>0</v>
      </c>
      <c r="R316" s="208">
        <f t="shared" si="77"/>
        <v>0</v>
      </c>
      <c r="S316" s="208">
        <v>0</v>
      </c>
      <c r="T316" s="209">
        <f t="shared" si="78"/>
        <v>0</v>
      </c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R316" s="210" t="s">
        <v>251</v>
      </c>
      <c r="AT316" s="210" t="s">
        <v>173</v>
      </c>
      <c r="AU316" s="210" t="s">
        <v>86</v>
      </c>
      <c r="AY316" s="14" t="s">
        <v>169</v>
      </c>
      <c r="BE316" s="211">
        <f t="shared" si="79"/>
        <v>0</v>
      </c>
      <c r="BF316" s="211">
        <f t="shared" si="80"/>
        <v>0</v>
      </c>
      <c r="BG316" s="211">
        <f t="shared" si="81"/>
        <v>0</v>
      </c>
      <c r="BH316" s="211">
        <f t="shared" si="82"/>
        <v>0</v>
      </c>
      <c r="BI316" s="211">
        <f t="shared" si="83"/>
        <v>0</v>
      </c>
      <c r="BJ316" s="14" t="s">
        <v>84</v>
      </c>
      <c r="BK316" s="211">
        <f t="shared" si="84"/>
        <v>0</v>
      </c>
      <c r="BL316" s="14" t="s">
        <v>251</v>
      </c>
      <c r="BM316" s="210" t="s">
        <v>1481</v>
      </c>
    </row>
    <row r="317" spans="1:65" s="2" customFormat="1" ht="21.75" customHeight="1">
      <c r="A317" s="31"/>
      <c r="B317" s="32"/>
      <c r="C317" s="198" t="s">
        <v>1482</v>
      </c>
      <c r="D317" s="198" t="s">
        <v>173</v>
      </c>
      <c r="E317" s="199" t="s">
        <v>1483</v>
      </c>
      <c r="F317" s="200" t="s">
        <v>1484</v>
      </c>
      <c r="G317" s="201" t="s">
        <v>526</v>
      </c>
      <c r="H317" s="202">
        <v>2</v>
      </c>
      <c r="I317" s="203"/>
      <c r="J317" s="204">
        <f t="shared" si="75"/>
        <v>0</v>
      </c>
      <c r="K317" s="205"/>
      <c r="L317" s="36"/>
      <c r="M317" s="206" t="s">
        <v>1</v>
      </c>
      <c r="N317" s="207" t="s">
        <v>41</v>
      </c>
      <c r="O317" s="68"/>
      <c r="P317" s="208">
        <f t="shared" si="76"/>
        <v>0</v>
      </c>
      <c r="Q317" s="208">
        <v>0</v>
      </c>
      <c r="R317" s="208">
        <f t="shared" si="77"/>
        <v>0</v>
      </c>
      <c r="S317" s="208">
        <v>0</v>
      </c>
      <c r="T317" s="209">
        <f t="shared" si="78"/>
        <v>0</v>
      </c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R317" s="210" t="s">
        <v>251</v>
      </c>
      <c r="AT317" s="210" t="s">
        <v>173</v>
      </c>
      <c r="AU317" s="210" t="s">
        <v>86</v>
      </c>
      <c r="AY317" s="14" t="s">
        <v>169</v>
      </c>
      <c r="BE317" s="211">
        <f t="shared" si="79"/>
        <v>0</v>
      </c>
      <c r="BF317" s="211">
        <f t="shared" si="80"/>
        <v>0</v>
      </c>
      <c r="BG317" s="211">
        <f t="shared" si="81"/>
        <v>0</v>
      </c>
      <c r="BH317" s="211">
        <f t="shared" si="82"/>
        <v>0</v>
      </c>
      <c r="BI317" s="211">
        <f t="shared" si="83"/>
        <v>0</v>
      </c>
      <c r="BJ317" s="14" t="s">
        <v>84</v>
      </c>
      <c r="BK317" s="211">
        <f t="shared" si="84"/>
        <v>0</v>
      </c>
      <c r="BL317" s="14" t="s">
        <v>251</v>
      </c>
      <c r="BM317" s="210" t="s">
        <v>1485</v>
      </c>
    </row>
    <row r="318" spans="1:65" s="2" customFormat="1" ht="21.75" customHeight="1">
      <c r="A318" s="31"/>
      <c r="B318" s="32"/>
      <c r="C318" s="198" t="s">
        <v>1486</v>
      </c>
      <c r="D318" s="198" t="s">
        <v>173</v>
      </c>
      <c r="E318" s="199" t="s">
        <v>1487</v>
      </c>
      <c r="F318" s="200" t="s">
        <v>1488</v>
      </c>
      <c r="G318" s="201" t="s">
        <v>526</v>
      </c>
      <c r="H318" s="202">
        <v>1</v>
      </c>
      <c r="I318" s="203"/>
      <c r="J318" s="204">
        <f t="shared" si="75"/>
        <v>0</v>
      </c>
      <c r="K318" s="205"/>
      <c r="L318" s="36"/>
      <c r="M318" s="206" t="s">
        <v>1</v>
      </c>
      <c r="N318" s="207" t="s">
        <v>41</v>
      </c>
      <c r="O318" s="68"/>
      <c r="P318" s="208">
        <f t="shared" si="76"/>
        <v>0</v>
      </c>
      <c r="Q318" s="208">
        <v>0</v>
      </c>
      <c r="R318" s="208">
        <f t="shared" si="77"/>
        <v>0</v>
      </c>
      <c r="S318" s="208">
        <v>0</v>
      </c>
      <c r="T318" s="209">
        <f t="shared" si="78"/>
        <v>0</v>
      </c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R318" s="210" t="s">
        <v>251</v>
      </c>
      <c r="AT318" s="210" t="s">
        <v>173</v>
      </c>
      <c r="AU318" s="210" t="s">
        <v>86</v>
      </c>
      <c r="AY318" s="14" t="s">
        <v>169</v>
      </c>
      <c r="BE318" s="211">
        <f t="shared" si="79"/>
        <v>0</v>
      </c>
      <c r="BF318" s="211">
        <f t="shared" si="80"/>
        <v>0</v>
      </c>
      <c r="BG318" s="211">
        <f t="shared" si="81"/>
        <v>0</v>
      </c>
      <c r="BH318" s="211">
        <f t="shared" si="82"/>
        <v>0</v>
      </c>
      <c r="BI318" s="211">
        <f t="shared" si="83"/>
        <v>0</v>
      </c>
      <c r="BJ318" s="14" t="s">
        <v>84</v>
      </c>
      <c r="BK318" s="211">
        <f t="shared" si="84"/>
        <v>0</v>
      </c>
      <c r="BL318" s="14" t="s">
        <v>251</v>
      </c>
      <c r="BM318" s="210" t="s">
        <v>1489</v>
      </c>
    </row>
    <row r="319" spans="1:65" s="2" customFormat="1" ht="33" customHeight="1">
      <c r="A319" s="31"/>
      <c r="B319" s="32"/>
      <c r="C319" s="198" t="s">
        <v>1490</v>
      </c>
      <c r="D319" s="198" t="s">
        <v>173</v>
      </c>
      <c r="E319" s="199" t="s">
        <v>1491</v>
      </c>
      <c r="F319" s="200" t="s">
        <v>1492</v>
      </c>
      <c r="G319" s="201" t="s">
        <v>526</v>
      </c>
      <c r="H319" s="202">
        <v>3</v>
      </c>
      <c r="I319" s="203"/>
      <c r="J319" s="204">
        <f t="shared" si="75"/>
        <v>0</v>
      </c>
      <c r="K319" s="205"/>
      <c r="L319" s="36"/>
      <c r="M319" s="206" t="s">
        <v>1</v>
      </c>
      <c r="N319" s="207" t="s">
        <v>41</v>
      </c>
      <c r="O319" s="68"/>
      <c r="P319" s="208">
        <f t="shared" si="76"/>
        <v>0</v>
      </c>
      <c r="Q319" s="208">
        <v>0</v>
      </c>
      <c r="R319" s="208">
        <f t="shared" si="77"/>
        <v>0</v>
      </c>
      <c r="S319" s="208">
        <v>0</v>
      </c>
      <c r="T319" s="209">
        <f t="shared" si="78"/>
        <v>0</v>
      </c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R319" s="210" t="s">
        <v>251</v>
      </c>
      <c r="AT319" s="210" t="s">
        <v>173</v>
      </c>
      <c r="AU319" s="210" t="s">
        <v>86</v>
      </c>
      <c r="AY319" s="14" t="s">
        <v>169</v>
      </c>
      <c r="BE319" s="211">
        <f t="shared" si="79"/>
        <v>0</v>
      </c>
      <c r="BF319" s="211">
        <f t="shared" si="80"/>
        <v>0</v>
      </c>
      <c r="BG319" s="211">
        <f t="shared" si="81"/>
        <v>0</v>
      </c>
      <c r="BH319" s="211">
        <f t="shared" si="82"/>
        <v>0</v>
      </c>
      <c r="BI319" s="211">
        <f t="shared" si="83"/>
        <v>0</v>
      </c>
      <c r="BJ319" s="14" t="s">
        <v>84</v>
      </c>
      <c r="BK319" s="211">
        <f t="shared" si="84"/>
        <v>0</v>
      </c>
      <c r="BL319" s="14" t="s">
        <v>251</v>
      </c>
      <c r="BM319" s="210" t="s">
        <v>1493</v>
      </c>
    </row>
    <row r="320" spans="1:65" s="2" customFormat="1" ht="33" customHeight="1">
      <c r="A320" s="31"/>
      <c r="B320" s="32"/>
      <c r="C320" s="198" t="s">
        <v>1494</v>
      </c>
      <c r="D320" s="198" t="s">
        <v>173</v>
      </c>
      <c r="E320" s="199" t="s">
        <v>1495</v>
      </c>
      <c r="F320" s="200" t="s">
        <v>1496</v>
      </c>
      <c r="G320" s="201" t="s">
        <v>526</v>
      </c>
      <c r="H320" s="202">
        <v>2</v>
      </c>
      <c r="I320" s="203"/>
      <c r="J320" s="204">
        <f t="shared" si="75"/>
        <v>0</v>
      </c>
      <c r="K320" s="205"/>
      <c r="L320" s="36"/>
      <c r="M320" s="206" t="s">
        <v>1</v>
      </c>
      <c r="N320" s="207" t="s">
        <v>41</v>
      </c>
      <c r="O320" s="68"/>
      <c r="P320" s="208">
        <f t="shared" si="76"/>
        <v>0</v>
      </c>
      <c r="Q320" s="208">
        <v>0</v>
      </c>
      <c r="R320" s="208">
        <f t="shared" si="77"/>
        <v>0</v>
      </c>
      <c r="S320" s="208">
        <v>0</v>
      </c>
      <c r="T320" s="209">
        <f t="shared" si="78"/>
        <v>0</v>
      </c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R320" s="210" t="s">
        <v>251</v>
      </c>
      <c r="AT320" s="210" t="s">
        <v>173</v>
      </c>
      <c r="AU320" s="210" t="s">
        <v>86</v>
      </c>
      <c r="AY320" s="14" t="s">
        <v>169</v>
      </c>
      <c r="BE320" s="211">
        <f t="shared" si="79"/>
        <v>0</v>
      </c>
      <c r="BF320" s="211">
        <f t="shared" si="80"/>
        <v>0</v>
      </c>
      <c r="BG320" s="211">
        <f t="shared" si="81"/>
        <v>0</v>
      </c>
      <c r="BH320" s="211">
        <f t="shared" si="82"/>
        <v>0</v>
      </c>
      <c r="BI320" s="211">
        <f t="shared" si="83"/>
        <v>0</v>
      </c>
      <c r="BJ320" s="14" t="s">
        <v>84</v>
      </c>
      <c r="BK320" s="211">
        <f t="shared" si="84"/>
        <v>0</v>
      </c>
      <c r="BL320" s="14" t="s">
        <v>251</v>
      </c>
      <c r="BM320" s="210" t="s">
        <v>1497</v>
      </c>
    </row>
    <row r="321" spans="1:65" s="2" customFormat="1" ht="21.75" customHeight="1">
      <c r="A321" s="31"/>
      <c r="B321" s="32"/>
      <c r="C321" s="198" t="s">
        <v>1498</v>
      </c>
      <c r="D321" s="198" t="s">
        <v>173</v>
      </c>
      <c r="E321" s="199" t="s">
        <v>1499</v>
      </c>
      <c r="F321" s="200" t="s">
        <v>1500</v>
      </c>
      <c r="G321" s="201" t="s">
        <v>526</v>
      </c>
      <c r="H321" s="202">
        <v>2</v>
      </c>
      <c r="I321" s="203"/>
      <c r="J321" s="204">
        <f t="shared" si="75"/>
        <v>0</v>
      </c>
      <c r="K321" s="205"/>
      <c r="L321" s="36"/>
      <c r="M321" s="206" t="s">
        <v>1</v>
      </c>
      <c r="N321" s="207" t="s">
        <v>41</v>
      </c>
      <c r="O321" s="68"/>
      <c r="P321" s="208">
        <f t="shared" si="76"/>
        <v>0</v>
      </c>
      <c r="Q321" s="208">
        <v>0</v>
      </c>
      <c r="R321" s="208">
        <f t="shared" si="77"/>
        <v>0</v>
      </c>
      <c r="S321" s="208">
        <v>0</v>
      </c>
      <c r="T321" s="209">
        <f t="shared" si="78"/>
        <v>0</v>
      </c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R321" s="210" t="s">
        <v>251</v>
      </c>
      <c r="AT321" s="210" t="s">
        <v>173</v>
      </c>
      <c r="AU321" s="210" t="s">
        <v>86</v>
      </c>
      <c r="AY321" s="14" t="s">
        <v>169</v>
      </c>
      <c r="BE321" s="211">
        <f t="shared" si="79"/>
        <v>0</v>
      </c>
      <c r="BF321" s="211">
        <f t="shared" si="80"/>
        <v>0</v>
      </c>
      <c r="BG321" s="211">
        <f t="shared" si="81"/>
        <v>0</v>
      </c>
      <c r="BH321" s="211">
        <f t="shared" si="82"/>
        <v>0</v>
      </c>
      <c r="BI321" s="211">
        <f t="shared" si="83"/>
        <v>0</v>
      </c>
      <c r="BJ321" s="14" t="s">
        <v>84</v>
      </c>
      <c r="BK321" s="211">
        <f t="shared" si="84"/>
        <v>0</v>
      </c>
      <c r="BL321" s="14" t="s">
        <v>251</v>
      </c>
      <c r="BM321" s="210" t="s">
        <v>1501</v>
      </c>
    </row>
    <row r="322" spans="1:65" s="2" customFormat="1" ht="21.75" customHeight="1">
      <c r="A322" s="31"/>
      <c r="B322" s="32"/>
      <c r="C322" s="198" t="s">
        <v>1502</v>
      </c>
      <c r="D322" s="198" t="s">
        <v>173</v>
      </c>
      <c r="E322" s="199" t="s">
        <v>1503</v>
      </c>
      <c r="F322" s="200" t="s">
        <v>1504</v>
      </c>
      <c r="G322" s="201" t="s">
        <v>526</v>
      </c>
      <c r="H322" s="202">
        <v>2</v>
      </c>
      <c r="I322" s="203"/>
      <c r="J322" s="204">
        <f t="shared" si="75"/>
        <v>0</v>
      </c>
      <c r="K322" s="205"/>
      <c r="L322" s="36"/>
      <c r="M322" s="206" t="s">
        <v>1</v>
      </c>
      <c r="N322" s="207" t="s">
        <v>41</v>
      </c>
      <c r="O322" s="68"/>
      <c r="P322" s="208">
        <f t="shared" si="76"/>
        <v>0</v>
      </c>
      <c r="Q322" s="208">
        <v>0</v>
      </c>
      <c r="R322" s="208">
        <f t="shared" si="77"/>
        <v>0</v>
      </c>
      <c r="S322" s="208">
        <v>0</v>
      </c>
      <c r="T322" s="209">
        <f t="shared" si="78"/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210" t="s">
        <v>251</v>
      </c>
      <c r="AT322" s="210" t="s">
        <v>173</v>
      </c>
      <c r="AU322" s="210" t="s">
        <v>86</v>
      </c>
      <c r="AY322" s="14" t="s">
        <v>169</v>
      </c>
      <c r="BE322" s="211">
        <f t="shared" si="79"/>
        <v>0</v>
      </c>
      <c r="BF322" s="211">
        <f t="shared" si="80"/>
        <v>0</v>
      </c>
      <c r="BG322" s="211">
        <f t="shared" si="81"/>
        <v>0</v>
      </c>
      <c r="BH322" s="211">
        <f t="shared" si="82"/>
        <v>0</v>
      </c>
      <c r="BI322" s="211">
        <f t="shared" si="83"/>
        <v>0</v>
      </c>
      <c r="BJ322" s="14" t="s">
        <v>84</v>
      </c>
      <c r="BK322" s="211">
        <f t="shared" si="84"/>
        <v>0</v>
      </c>
      <c r="BL322" s="14" t="s">
        <v>251</v>
      </c>
      <c r="BM322" s="210" t="s">
        <v>1505</v>
      </c>
    </row>
    <row r="323" spans="1:65" s="2" customFormat="1" ht="33" customHeight="1">
      <c r="A323" s="31"/>
      <c r="B323" s="32"/>
      <c r="C323" s="198" t="s">
        <v>1506</v>
      </c>
      <c r="D323" s="198" t="s">
        <v>173</v>
      </c>
      <c r="E323" s="199" t="s">
        <v>1507</v>
      </c>
      <c r="F323" s="200" t="s">
        <v>1508</v>
      </c>
      <c r="G323" s="201" t="s">
        <v>526</v>
      </c>
      <c r="H323" s="202">
        <v>1</v>
      </c>
      <c r="I323" s="203"/>
      <c r="J323" s="204">
        <f t="shared" si="75"/>
        <v>0</v>
      </c>
      <c r="K323" s="205"/>
      <c r="L323" s="36"/>
      <c r="M323" s="206" t="s">
        <v>1</v>
      </c>
      <c r="N323" s="207" t="s">
        <v>41</v>
      </c>
      <c r="O323" s="68"/>
      <c r="P323" s="208">
        <f t="shared" si="76"/>
        <v>0</v>
      </c>
      <c r="Q323" s="208">
        <v>0</v>
      </c>
      <c r="R323" s="208">
        <f t="shared" si="77"/>
        <v>0</v>
      </c>
      <c r="S323" s="208">
        <v>0</v>
      </c>
      <c r="T323" s="209">
        <f t="shared" si="78"/>
        <v>0</v>
      </c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R323" s="210" t="s">
        <v>251</v>
      </c>
      <c r="AT323" s="210" t="s">
        <v>173</v>
      </c>
      <c r="AU323" s="210" t="s">
        <v>86</v>
      </c>
      <c r="AY323" s="14" t="s">
        <v>169</v>
      </c>
      <c r="BE323" s="211">
        <f t="shared" si="79"/>
        <v>0</v>
      </c>
      <c r="BF323" s="211">
        <f t="shared" si="80"/>
        <v>0</v>
      </c>
      <c r="BG323" s="211">
        <f t="shared" si="81"/>
        <v>0</v>
      </c>
      <c r="BH323" s="211">
        <f t="shared" si="82"/>
        <v>0</v>
      </c>
      <c r="BI323" s="211">
        <f t="shared" si="83"/>
        <v>0</v>
      </c>
      <c r="BJ323" s="14" t="s">
        <v>84</v>
      </c>
      <c r="BK323" s="211">
        <f t="shared" si="84"/>
        <v>0</v>
      </c>
      <c r="BL323" s="14" t="s">
        <v>251</v>
      </c>
      <c r="BM323" s="210" t="s">
        <v>1509</v>
      </c>
    </row>
    <row r="324" spans="1:65" s="2" customFormat="1" ht="21.75" customHeight="1">
      <c r="A324" s="31"/>
      <c r="B324" s="32"/>
      <c r="C324" s="198" t="s">
        <v>1510</v>
      </c>
      <c r="D324" s="198" t="s">
        <v>173</v>
      </c>
      <c r="E324" s="199" t="s">
        <v>1511</v>
      </c>
      <c r="F324" s="200" t="s">
        <v>1512</v>
      </c>
      <c r="G324" s="201" t="s">
        <v>526</v>
      </c>
      <c r="H324" s="202">
        <v>1</v>
      </c>
      <c r="I324" s="203"/>
      <c r="J324" s="204">
        <f t="shared" si="75"/>
        <v>0</v>
      </c>
      <c r="K324" s="205"/>
      <c r="L324" s="36"/>
      <c r="M324" s="206" t="s">
        <v>1</v>
      </c>
      <c r="N324" s="207" t="s">
        <v>41</v>
      </c>
      <c r="O324" s="68"/>
      <c r="P324" s="208">
        <f t="shared" si="76"/>
        <v>0</v>
      </c>
      <c r="Q324" s="208">
        <v>0</v>
      </c>
      <c r="R324" s="208">
        <f t="shared" si="77"/>
        <v>0</v>
      </c>
      <c r="S324" s="208">
        <v>0</v>
      </c>
      <c r="T324" s="209">
        <f t="shared" si="78"/>
        <v>0</v>
      </c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R324" s="210" t="s">
        <v>251</v>
      </c>
      <c r="AT324" s="210" t="s">
        <v>173</v>
      </c>
      <c r="AU324" s="210" t="s">
        <v>86</v>
      </c>
      <c r="AY324" s="14" t="s">
        <v>169</v>
      </c>
      <c r="BE324" s="211">
        <f t="shared" si="79"/>
        <v>0</v>
      </c>
      <c r="BF324" s="211">
        <f t="shared" si="80"/>
        <v>0</v>
      </c>
      <c r="BG324" s="211">
        <f t="shared" si="81"/>
        <v>0</v>
      </c>
      <c r="BH324" s="211">
        <f t="shared" si="82"/>
        <v>0</v>
      </c>
      <c r="BI324" s="211">
        <f t="shared" si="83"/>
        <v>0</v>
      </c>
      <c r="BJ324" s="14" t="s">
        <v>84</v>
      </c>
      <c r="BK324" s="211">
        <f t="shared" si="84"/>
        <v>0</v>
      </c>
      <c r="BL324" s="14" t="s">
        <v>251</v>
      </c>
      <c r="BM324" s="210" t="s">
        <v>1513</v>
      </c>
    </row>
    <row r="325" spans="1:65" s="2" customFormat="1" ht="21.75" customHeight="1">
      <c r="A325" s="31"/>
      <c r="B325" s="32"/>
      <c r="C325" s="198" t="s">
        <v>1514</v>
      </c>
      <c r="D325" s="198" t="s">
        <v>173</v>
      </c>
      <c r="E325" s="199" t="s">
        <v>1515</v>
      </c>
      <c r="F325" s="200" t="s">
        <v>1516</v>
      </c>
      <c r="G325" s="201" t="s">
        <v>943</v>
      </c>
      <c r="H325" s="228"/>
      <c r="I325" s="203"/>
      <c r="J325" s="204">
        <f t="shared" si="75"/>
        <v>0</v>
      </c>
      <c r="K325" s="205"/>
      <c r="L325" s="36"/>
      <c r="M325" s="206" t="s">
        <v>1</v>
      </c>
      <c r="N325" s="207" t="s">
        <v>41</v>
      </c>
      <c r="O325" s="68"/>
      <c r="P325" s="208">
        <f t="shared" si="76"/>
        <v>0</v>
      </c>
      <c r="Q325" s="208">
        <v>0</v>
      </c>
      <c r="R325" s="208">
        <f t="shared" si="77"/>
        <v>0</v>
      </c>
      <c r="S325" s="208">
        <v>0</v>
      </c>
      <c r="T325" s="209">
        <f t="shared" si="78"/>
        <v>0</v>
      </c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R325" s="210" t="s">
        <v>251</v>
      </c>
      <c r="AT325" s="210" t="s">
        <v>173</v>
      </c>
      <c r="AU325" s="210" t="s">
        <v>86</v>
      </c>
      <c r="AY325" s="14" t="s">
        <v>169</v>
      </c>
      <c r="BE325" s="211">
        <f t="shared" si="79"/>
        <v>0</v>
      </c>
      <c r="BF325" s="211">
        <f t="shared" si="80"/>
        <v>0</v>
      </c>
      <c r="BG325" s="211">
        <f t="shared" si="81"/>
        <v>0</v>
      </c>
      <c r="BH325" s="211">
        <f t="shared" si="82"/>
        <v>0</v>
      </c>
      <c r="BI325" s="211">
        <f t="shared" si="83"/>
        <v>0</v>
      </c>
      <c r="BJ325" s="14" t="s">
        <v>84</v>
      </c>
      <c r="BK325" s="211">
        <f t="shared" si="84"/>
        <v>0</v>
      </c>
      <c r="BL325" s="14" t="s">
        <v>251</v>
      </c>
      <c r="BM325" s="210" t="s">
        <v>1517</v>
      </c>
    </row>
    <row r="326" spans="1:65" s="12" customFormat="1" ht="22.9" customHeight="1">
      <c r="B326" s="182"/>
      <c r="C326" s="183"/>
      <c r="D326" s="184" t="s">
        <v>75</v>
      </c>
      <c r="E326" s="196" t="s">
        <v>305</v>
      </c>
      <c r="F326" s="196" t="s">
        <v>306</v>
      </c>
      <c r="G326" s="183"/>
      <c r="H326" s="183"/>
      <c r="I326" s="186"/>
      <c r="J326" s="197">
        <f>BK326</f>
        <v>0</v>
      </c>
      <c r="K326" s="183"/>
      <c r="L326" s="188"/>
      <c r="M326" s="189"/>
      <c r="N326" s="190"/>
      <c r="O326" s="190"/>
      <c r="P326" s="191">
        <f>SUM(P327:P350)</f>
        <v>0</v>
      </c>
      <c r="Q326" s="190"/>
      <c r="R326" s="191">
        <f>SUM(R327:R350)</f>
        <v>0.45429999999999993</v>
      </c>
      <c r="S326" s="190"/>
      <c r="T326" s="192">
        <f>SUM(T327:T350)</f>
        <v>0</v>
      </c>
      <c r="AR326" s="193" t="s">
        <v>86</v>
      </c>
      <c r="AT326" s="194" t="s">
        <v>75</v>
      </c>
      <c r="AU326" s="194" t="s">
        <v>84</v>
      </c>
      <c r="AY326" s="193" t="s">
        <v>169</v>
      </c>
      <c r="BK326" s="195">
        <f>SUM(BK327:BK350)</f>
        <v>0</v>
      </c>
    </row>
    <row r="327" spans="1:65" s="2" customFormat="1" ht="21.75" customHeight="1">
      <c r="A327" s="31"/>
      <c r="B327" s="32"/>
      <c r="C327" s="198" t="s">
        <v>1518</v>
      </c>
      <c r="D327" s="198" t="s">
        <v>173</v>
      </c>
      <c r="E327" s="199" t="s">
        <v>1519</v>
      </c>
      <c r="F327" s="200" t="s">
        <v>1520</v>
      </c>
      <c r="G327" s="201" t="s">
        <v>209</v>
      </c>
      <c r="H327" s="202">
        <v>1</v>
      </c>
      <c r="I327" s="203"/>
      <c r="J327" s="204">
        <f t="shared" ref="J327:J350" si="85">ROUND(I327*H327,2)</f>
        <v>0</v>
      </c>
      <c r="K327" s="205"/>
      <c r="L327" s="36"/>
      <c r="M327" s="206" t="s">
        <v>1</v>
      </c>
      <c r="N327" s="207" t="s">
        <v>41</v>
      </c>
      <c r="O327" s="68"/>
      <c r="P327" s="208">
        <f t="shared" ref="P327:P350" si="86">O327*H327</f>
        <v>0</v>
      </c>
      <c r="Q327" s="208">
        <v>0</v>
      </c>
      <c r="R327" s="208">
        <f t="shared" ref="R327:R350" si="87">Q327*H327</f>
        <v>0</v>
      </c>
      <c r="S327" s="208">
        <v>0</v>
      </c>
      <c r="T327" s="209">
        <f t="shared" ref="T327:T350" si="88">S327*H327</f>
        <v>0</v>
      </c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R327" s="210" t="s">
        <v>251</v>
      </c>
      <c r="AT327" s="210" t="s">
        <v>173</v>
      </c>
      <c r="AU327" s="210" t="s">
        <v>86</v>
      </c>
      <c r="AY327" s="14" t="s">
        <v>169</v>
      </c>
      <c r="BE327" s="211">
        <f t="shared" ref="BE327:BE350" si="89">IF(N327="základní",J327,0)</f>
        <v>0</v>
      </c>
      <c r="BF327" s="211">
        <f t="shared" ref="BF327:BF350" si="90">IF(N327="snížená",J327,0)</f>
        <v>0</v>
      </c>
      <c r="BG327" s="211">
        <f t="shared" ref="BG327:BG350" si="91">IF(N327="zákl. přenesená",J327,0)</f>
        <v>0</v>
      </c>
      <c r="BH327" s="211">
        <f t="shared" ref="BH327:BH350" si="92">IF(N327="sníž. přenesená",J327,0)</f>
        <v>0</v>
      </c>
      <c r="BI327" s="211">
        <f t="shared" ref="BI327:BI350" si="93">IF(N327="nulová",J327,0)</f>
        <v>0</v>
      </c>
      <c r="BJ327" s="14" t="s">
        <v>84</v>
      </c>
      <c r="BK327" s="211">
        <f t="shared" ref="BK327:BK350" si="94">ROUND(I327*H327,2)</f>
        <v>0</v>
      </c>
      <c r="BL327" s="14" t="s">
        <v>251</v>
      </c>
      <c r="BM327" s="210" t="s">
        <v>1521</v>
      </c>
    </row>
    <row r="328" spans="1:65" s="2" customFormat="1" ht="21.75" customHeight="1">
      <c r="A328" s="31"/>
      <c r="B328" s="32"/>
      <c r="C328" s="198" t="s">
        <v>1522</v>
      </c>
      <c r="D328" s="198" t="s">
        <v>173</v>
      </c>
      <c r="E328" s="199" t="s">
        <v>1523</v>
      </c>
      <c r="F328" s="200" t="s">
        <v>1524</v>
      </c>
      <c r="G328" s="201" t="s">
        <v>209</v>
      </c>
      <c r="H328" s="202">
        <v>1</v>
      </c>
      <c r="I328" s="203"/>
      <c r="J328" s="204">
        <f t="shared" si="85"/>
        <v>0</v>
      </c>
      <c r="K328" s="205"/>
      <c r="L328" s="36"/>
      <c r="M328" s="206" t="s">
        <v>1</v>
      </c>
      <c r="N328" s="207" t="s">
        <v>41</v>
      </c>
      <c r="O328" s="68"/>
      <c r="P328" s="208">
        <f t="shared" si="86"/>
        <v>0</v>
      </c>
      <c r="Q328" s="208">
        <v>0</v>
      </c>
      <c r="R328" s="208">
        <f t="shared" si="87"/>
        <v>0</v>
      </c>
      <c r="S328" s="208">
        <v>0</v>
      </c>
      <c r="T328" s="209">
        <f t="shared" si="88"/>
        <v>0</v>
      </c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R328" s="210" t="s">
        <v>251</v>
      </c>
      <c r="AT328" s="210" t="s">
        <v>173</v>
      </c>
      <c r="AU328" s="210" t="s">
        <v>86</v>
      </c>
      <c r="AY328" s="14" t="s">
        <v>169</v>
      </c>
      <c r="BE328" s="211">
        <f t="shared" si="89"/>
        <v>0</v>
      </c>
      <c r="BF328" s="211">
        <f t="shared" si="90"/>
        <v>0</v>
      </c>
      <c r="BG328" s="211">
        <f t="shared" si="91"/>
        <v>0</v>
      </c>
      <c r="BH328" s="211">
        <f t="shared" si="92"/>
        <v>0</v>
      </c>
      <c r="BI328" s="211">
        <f t="shared" si="93"/>
        <v>0</v>
      </c>
      <c r="BJ328" s="14" t="s">
        <v>84</v>
      </c>
      <c r="BK328" s="211">
        <f t="shared" si="94"/>
        <v>0</v>
      </c>
      <c r="BL328" s="14" t="s">
        <v>251</v>
      </c>
      <c r="BM328" s="210" t="s">
        <v>1525</v>
      </c>
    </row>
    <row r="329" spans="1:65" s="2" customFormat="1" ht="21.75" customHeight="1">
      <c r="A329" s="31"/>
      <c r="B329" s="32"/>
      <c r="C329" s="198" t="s">
        <v>560</v>
      </c>
      <c r="D329" s="198" t="s">
        <v>173</v>
      </c>
      <c r="E329" s="199" t="s">
        <v>954</v>
      </c>
      <c r="F329" s="200" t="s">
        <v>1526</v>
      </c>
      <c r="G329" s="201" t="s">
        <v>209</v>
      </c>
      <c r="H329" s="202">
        <v>1</v>
      </c>
      <c r="I329" s="203"/>
      <c r="J329" s="204">
        <f t="shared" si="85"/>
        <v>0</v>
      </c>
      <c r="K329" s="205"/>
      <c r="L329" s="36"/>
      <c r="M329" s="206" t="s">
        <v>1</v>
      </c>
      <c r="N329" s="207" t="s">
        <v>41</v>
      </c>
      <c r="O329" s="68"/>
      <c r="P329" s="208">
        <f t="shared" si="86"/>
        <v>0</v>
      </c>
      <c r="Q329" s="208">
        <v>0</v>
      </c>
      <c r="R329" s="208">
        <f t="shared" si="87"/>
        <v>0</v>
      </c>
      <c r="S329" s="208">
        <v>0</v>
      </c>
      <c r="T329" s="209">
        <f t="shared" si="88"/>
        <v>0</v>
      </c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R329" s="210" t="s">
        <v>251</v>
      </c>
      <c r="AT329" s="210" t="s">
        <v>173</v>
      </c>
      <c r="AU329" s="210" t="s">
        <v>86</v>
      </c>
      <c r="AY329" s="14" t="s">
        <v>169</v>
      </c>
      <c r="BE329" s="211">
        <f t="shared" si="89"/>
        <v>0</v>
      </c>
      <c r="BF329" s="211">
        <f t="shared" si="90"/>
        <v>0</v>
      </c>
      <c r="BG329" s="211">
        <f t="shared" si="91"/>
        <v>0</v>
      </c>
      <c r="BH329" s="211">
        <f t="shared" si="92"/>
        <v>0</v>
      </c>
      <c r="BI329" s="211">
        <f t="shared" si="93"/>
        <v>0</v>
      </c>
      <c r="BJ329" s="14" t="s">
        <v>84</v>
      </c>
      <c r="BK329" s="211">
        <f t="shared" si="94"/>
        <v>0</v>
      </c>
      <c r="BL329" s="14" t="s">
        <v>251</v>
      </c>
      <c r="BM329" s="210" t="s">
        <v>1527</v>
      </c>
    </row>
    <row r="330" spans="1:65" s="2" customFormat="1" ht="21.75" customHeight="1">
      <c r="A330" s="31"/>
      <c r="B330" s="32"/>
      <c r="C330" s="198" t="s">
        <v>1528</v>
      </c>
      <c r="D330" s="198" t="s">
        <v>173</v>
      </c>
      <c r="E330" s="199" t="s">
        <v>1529</v>
      </c>
      <c r="F330" s="200" t="s">
        <v>1530</v>
      </c>
      <c r="G330" s="201" t="s">
        <v>735</v>
      </c>
      <c r="H330" s="202">
        <v>504.2</v>
      </c>
      <c r="I330" s="203"/>
      <c r="J330" s="204">
        <f t="shared" si="85"/>
        <v>0</v>
      </c>
      <c r="K330" s="205"/>
      <c r="L330" s="36"/>
      <c r="M330" s="206" t="s">
        <v>1</v>
      </c>
      <c r="N330" s="207" t="s">
        <v>41</v>
      </c>
      <c r="O330" s="68"/>
      <c r="P330" s="208">
        <f t="shared" si="86"/>
        <v>0</v>
      </c>
      <c r="Q330" s="208">
        <v>0</v>
      </c>
      <c r="R330" s="208">
        <f t="shared" si="87"/>
        <v>0</v>
      </c>
      <c r="S330" s="208">
        <v>0</v>
      </c>
      <c r="T330" s="209">
        <f t="shared" si="88"/>
        <v>0</v>
      </c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R330" s="210" t="s">
        <v>251</v>
      </c>
      <c r="AT330" s="210" t="s">
        <v>173</v>
      </c>
      <c r="AU330" s="210" t="s">
        <v>86</v>
      </c>
      <c r="AY330" s="14" t="s">
        <v>169</v>
      </c>
      <c r="BE330" s="211">
        <f t="shared" si="89"/>
        <v>0</v>
      </c>
      <c r="BF330" s="211">
        <f t="shared" si="90"/>
        <v>0</v>
      </c>
      <c r="BG330" s="211">
        <f t="shared" si="91"/>
        <v>0</v>
      </c>
      <c r="BH330" s="211">
        <f t="shared" si="92"/>
        <v>0</v>
      </c>
      <c r="BI330" s="211">
        <f t="shared" si="93"/>
        <v>0</v>
      </c>
      <c r="BJ330" s="14" t="s">
        <v>84</v>
      </c>
      <c r="BK330" s="211">
        <f t="shared" si="94"/>
        <v>0</v>
      </c>
      <c r="BL330" s="14" t="s">
        <v>251</v>
      </c>
      <c r="BM330" s="210" t="s">
        <v>1531</v>
      </c>
    </row>
    <row r="331" spans="1:65" s="2" customFormat="1" ht="21.75" customHeight="1">
      <c r="A331" s="31"/>
      <c r="B331" s="32"/>
      <c r="C331" s="198" t="s">
        <v>1532</v>
      </c>
      <c r="D331" s="198" t="s">
        <v>173</v>
      </c>
      <c r="E331" s="199" t="s">
        <v>1533</v>
      </c>
      <c r="F331" s="200" t="s">
        <v>1534</v>
      </c>
      <c r="G331" s="201" t="s">
        <v>735</v>
      </c>
      <c r="H331" s="202">
        <v>311.60000000000002</v>
      </c>
      <c r="I331" s="203"/>
      <c r="J331" s="204">
        <f t="shared" si="85"/>
        <v>0</v>
      </c>
      <c r="K331" s="205"/>
      <c r="L331" s="36"/>
      <c r="M331" s="206" t="s">
        <v>1</v>
      </c>
      <c r="N331" s="207" t="s">
        <v>41</v>
      </c>
      <c r="O331" s="68"/>
      <c r="P331" s="208">
        <f t="shared" si="86"/>
        <v>0</v>
      </c>
      <c r="Q331" s="208">
        <v>0</v>
      </c>
      <c r="R331" s="208">
        <f t="shared" si="87"/>
        <v>0</v>
      </c>
      <c r="S331" s="208">
        <v>0</v>
      </c>
      <c r="T331" s="209">
        <f t="shared" si="88"/>
        <v>0</v>
      </c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R331" s="210" t="s">
        <v>251</v>
      </c>
      <c r="AT331" s="210" t="s">
        <v>173</v>
      </c>
      <c r="AU331" s="210" t="s">
        <v>86</v>
      </c>
      <c r="AY331" s="14" t="s">
        <v>169</v>
      </c>
      <c r="BE331" s="211">
        <f t="shared" si="89"/>
        <v>0</v>
      </c>
      <c r="BF331" s="211">
        <f t="shared" si="90"/>
        <v>0</v>
      </c>
      <c r="BG331" s="211">
        <f t="shared" si="91"/>
        <v>0</v>
      </c>
      <c r="BH331" s="211">
        <f t="shared" si="92"/>
        <v>0</v>
      </c>
      <c r="BI331" s="211">
        <f t="shared" si="93"/>
        <v>0</v>
      </c>
      <c r="BJ331" s="14" t="s">
        <v>84</v>
      </c>
      <c r="BK331" s="211">
        <f t="shared" si="94"/>
        <v>0</v>
      </c>
      <c r="BL331" s="14" t="s">
        <v>251</v>
      </c>
      <c r="BM331" s="210" t="s">
        <v>1535</v>
      </c>
    </row>
    <row r="332" spans="1:65" s="2" customFormat="1" ht="21.75" customHeight="1">
      <c r="A332" s="31"/>
      <c r="B332" s="32"/>
      <c r="C332" s="198" t="s">
        <v>1536</v>
      </c>
      <c r="D332" s="198" t="s">
        <v>173</v>
      </c>
      <c r="E332" s="199" t="s">
        <v>1537</v>
      </c>
      <c r="F332" s="200" t="s">
        <v>1538</v>
      </c>
      <c r="G332" s="201" t="s">
        <v>735</v>
      </c>
      <c r="H332" s="202">
        <v>194.2</v>
      </c>
      <c r="I332" s="203"/>
      <c r="J332" s="204">
        <f t="shared" si="85"/>
        <v>0</v>
      </c>
      <c r="K332" s="205"/>
      <c r="L332" s="36"/>
      <c r="M332" s="206" t="s">
        <v>1</v>
      </c>
      <c r="N332" s="207" t="s">
        <v>41</v>
      </c>
      <c r="O332" s="68"/>
      <c r="P332" s="208">
        <f t="shared" si="86"/>
        <v>0</v>
      </c>
      <c r="Q332" s="208">
        <v>0</v>
      </c>
      <c r="R332" s="208">
        <f t="shared" si="87"/>
        <v>0</v>
      </c>
      <c r="S332" s="208">
        <v>0</v>
      </c>
      <c r="T332" s="209">
        <f t="shared" si="88"/>
        <v>0</v>
      </c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R332" s="210" t="s">
        <v>251</v>
      </c>
      <c r="AT332" s="210" t="s">
        <v>173</v>
      </c>
      <c r="AU332" s="210" t="s">
        <v>86</v>
      </c>
      <c r="AY332" s="14" t="s">
        <v>169</v>
      </c>
      <c r="BE332" s="211">
        <f t="shared" si="89"/>
        <v>0</v>
      </c>
      <c r="BF332" s="211">
        <f t="shared" si="90"/>
        <v>0</v>
      </c>
      <c r="BG332" s="211">
        <f t="shared" si="91"/>
        <v>0</v>
      </c>
      <c r="BH332" s="211">
        <f t="shared" si="92"/>
        <v>0</v>
      </c>
      <c r="BI332" s="211">
        <f t="shared" si="93"/>
        <v>0</v>
      </c>
      <c r="BJ332" s="14" t="s">
        <v>84</v>
      </c>
      <c r="BK332" s="211">
        <f t="shared" si="94"/>
        <v>0</v>
      </c>
      <c r="BL332" s="14" t="s">
        <v>251</v>
      </c>
      <c r="BM332" s="210" t="s">
        <v>1539</v>
      </c>
    </row>
    <row r="333" spans="1:65" s="2" customFormat="1" ht="21.75" customHeight="1">
      <c r="A333" s="31"/>
      <c r="B333" s="32"/>
      <c r="C333" s="198" t="s">
        <v>1540</v>
      </c>
      <c r="D333" s="198" t="s">
        <v>173</v>
      </c>
      <c r="E333" s="199" t="s">
        <v>1541</v>
      </c>
      <c r="F333" s="200" t="s">
        <v>1542</v>
      </c>
      <c r="G333" s="201" t="s">
        <v>275</v>
      </c>
      <c r="H333" s="202">
        <v>167.1</v>
      </c>
      <c r="I333" s="203"/>
      <c r="J333" s="204">
        <f t="shared" si="85"/>
        <v>0</v>
      </c>
      <c r="K333" s="205"/>
      <c r="L333" s="36"/>
      <c r="M333" s="206" t="s">
        <v>1</v>
      </c>
      <c r="N333" s="207" t="s">
        <v>41</v>
      </c>
      <c r="O333" s="68"/>
      <c r="P333" s="208">
        <f t="shared" si="86"/>
        <v>0</v>
      </c>
      <c r="Q333" s="208">
        <v>0</v>
      </c>
      <c r="R333" s="208">
        <f t="shared" si="87"/>
        <v>0</v>
      </c>
      <c r="S333" s="208">
        <v>0</v>
      </c>
      <c r="T333" s="209">
        <f t="shared" si="88"/>
        <v>0</v>
      </c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R333" s="210" t="s">
        <v>251</v>
      </c>
      <c r="AT333" s="210" t="s">
        <v>173</v>
      </c>
      <c r="AU333" s="210" t="s">
        <v>86</v>
      </c>
      <c r="AY333" s="14" t="s">
        <v>169</v>
      </c>
      <c r="BE333" s="211">
        <f t="shared" si="89"/>
        <v>0</v>
      </c>
      <c r="BF333" s="211">
        <f t="shared" si="90"/>
        <v>0</v>
      </c>
      <c r="BG333" s="211">
        <f t="shared" si="91"/>
        <v>0</v>
      </c>
      <c r="BH333" s="211">
        <f t="shared" si="92"/>
        <v>0</v>
      </c>
      <c r="BI333" s="211">
        <f t="shared" si="93"/>
        <v>0</v>
      </c>
      <c r="BJ333" s="14" t="s">
        <v>84</v>
      </c>
      <c r="BK333" s="211">
        <f t="shared" si="94"/>
        <v>0</v>
      </c>
      <c r="BL333" s="14" t="s">
        <v>251</v>
      </c>
      <c r="BM333" s="210" t="s">
        <v>1543</v>
      </c>
    </row>
    <row r="334" spans="1:65" s="2" customFormat="1" ht="33" customHeight="1">
      <c r="A334" s="31"/>
      <c r="B334" s="32"/>
      <c r="C334" s="217" t="s">
        <v>1544</v>
      </c>
      <c r="D334" s="217" t="s">
        <v>922</v>
      </c>
      <c r="E334" s="218" t="s">
        <v>1545</v>
      </c>
      <c r="F334" s="219" t="s">
        <v>1546</v>
      </c>
      <c r="G334" s="220" t="s">
        <v>176</v>
      </c>
      <c r="H334" s="221">
        <v>57.012</v>
      </c>
      <c r="I334" s="222"/>
      <c r="J334" s="223">
        <f t="shared" si="85"/>
        <v>0</v>
      </c>
      <c r="K334" s="224"/>
      <c r="L334" s="225"/>
      <c r="M334" s="226" t="s">
        <v>1</v>
      </c>
      <c r="N334" s="227" t="s">
        <v>41</v>
      </c>
      <c r="O334" s="68"/>
      <c r="P334" s="208">
        <f t="shared" si="86"/>
        <v>0</v>
      </c>
      <c r="Q334" s="208">
        <v>0</v>
      </c>
      <c r="R334" s="208">
        <f t="shared" si="87"/>
        <v>0</v>
      </c>
      <c r="S334" s="208">
        <v>0</v>
      </c>
      <c r="T334" s="209">
        <f t="shared" si="88"/>
        <v>0</v>
      </c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R334" s="210" t="s">
        <v>259</v>
      </c>
      <c r="AT334" s="210" t="s">
        <v>922</v>
      </c>
      <c r="AU334" s="210" t="s">
        <v>86</v>
      </c>
      <c r="AY334" s="14" t="s">
        <v>169</v>
      </c>
      <c r="BE334" s="211">
        <f t="shared" si="89"/>
        <v>0</v>
      </c>
      <c r="BF334" s="211">
        <f t="shared" si="90"/>
        <v>0</v>
      </c>
      <c r="BG334" s="211">
        <f t="shared" si="91"/>
        <v>0</v>
      </c>
      <c r="BH334" s="211">
        <f t="shared" si="92"/>
        <v>0</v>
      </c>
      <c r="BI334" s="211">
        <f t="shared" si="93"/>
        <v>0</v>
      </c>
      <c r="BJ334" s="14" t="s">
        <v>84</v>
      </c>
      <c r="BK334" s="211">
        <f t="shared" si="94"/>
        <v>0</v>
      </c>
      <c r="BL334" s="14" t="s">
        <v>251</v>
      </c>
      <c r="BM334" s="210" t="s">
        <v>1547</v>
      </c>
    </row>
    <row r="335" spans="1:65" s="2" customFormat="1" ht="21.75" customHeight="1">
      <c r="A335" s="31"/>
      <c r="B335" s="32"/>
      <c r="C335" s="198" t="s">
        <v>1548</v>
      </c>
      <c r="D335" s="198" t="s">
        <v>173</v>
      </c>
      <c r="E335" s="199" t="s">
        <v>1549</v>
      </c>
      <c r="F335" s="200" t="s">
        <v>1550</v>
      </c>
      <c r="G335" s="201" t="s">
        <v>526</v>
      </c>
      <c r="H335" s="202">
        <v>1</v>
      </c>
      <c r="I335" s="203"/>
      <c r="J335" s="204">
        <f t="shared" si="85"/>
        <v>0</v>
      </c>
      <c r="K335" s="205"/>
      <c r="L335" s="36"/>
      <c r="M335" s="206" t="s">
        <v>1</v>
      </c>
      <c r="N335" s="207" t="s">
        <v>41</v>
      </c>
      <c r="O335" s="68"/>
      <c r="P335" s="208">
        <f t="shared" si="86"/>
        <v>0</v>
      </c>
      <c r="Q335" s="208">
        <v>0</v>
      </c>
      <c r="R335" s="208">
        <f t="shared" si="87"/>
        <v>0</v>
      </c>
      <c r="S335" s="208">
        <v>0</v>
      </c>
      <c r="T335" s="209">
        <f t="shared" si="88"/>
        <v>0</v>
      </c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R335" s="210" t="s">
        <v>251</v>
      </c>
      <c r="AT335" s="210" t="s">
        <v>173</v>
      </c>
      <c r="AU335" s="210" t="s">
        <v>86</v>
      </c>
      <c r="AY335" s="14" t="s">
        <v>169</v>
      </c>
      <c r="BE335" s="211">
        <f t="shared" si="89"/>
        <v>0</v>
      </c>
      <c r="BF335" s="211">
        <f t="shared" si="90"/>
        <v>0</v>
      </c>
      <c r="BG335" s="211">
        <f t="shared" si="91"/>
        <v>0</v>
      </c>
      <c r="BH335" s="211">
        <f t="shared" si="92"/>
        <v>0</v>
      </c>
      <c r="BI335" s="211">
        <f t="shared" si="93"/>
        <v>0</v>
      </c>
      <c r="BJ335" s="14" t="s">
        <v>84</v>
      </c>
      <c r="BK335" s="211">
        <f t="shared" si="94"/>
        <v>0</v>
      </c>
      <c r="BL335" s="14" t="s">
        <v>251</v>
      </c>
      <c r="BM335" s="210" t="s">
        <v>1551</v>
      </c>
    </row>
    <row r="336" spans="1:65" s="2" customFormat="1" ht="21.75" customHeight="1">
      <c r="A336" s="31"/>
      <c r="B336" s="32"/>
      <c r="C336" s="198" t="s">
        <v>1552</v>
      </c>
      <c r="D336" s="198" t="s">
        <v>173</v>
      </c>
      <c r="E336" s="199" t="s">
        <v>1553</v>
      </c>
      <c r="F336" s="200" t="s">
        <v>1554</v>
      </c>
      <c r="G336" s="201" t="s">
        <v>526</v>
      </c>
      <c r="H336" s="202">
        <v>1</v>
      </c>
      <c r="I336" s="203"/>
      <c r="J336" s="204">
        <f t="shared" si="85"/>
        <v>0</v>
      </c>
      <c r="K336" s="205"/>
      <c r="L336" s="36"/>
      <c r="M336" s="206" t="s">
        <v>1</v>
      </c>
      <c r="N336" s="207" t="s">
        <v>41</v>
      </c>
      <c r="O336" s="68"/>
      <c r="P336" s="208">
        <f t="shared" si="86"/>
        <v>0</v>
      </c>
      <c r="Q336" s="208">
        <v>0</v>
      </c>
      <c r="R336" s="208">
        <f t="shared" si="87"/>
        <v>0</v>
      </c>
      <c r="S336" s="208">
        <v>0</v>
      </c>
      <c r="T336" s="209">
        <f t="shared" si="88"/>
        <v>0</v>
      </c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R336" s="210" t="s">
        <v>251</v>
      </c>
      <c r="AT336" s="210" t="s">
        <v>173</v>
      </c>
      <c r="AU336" s="210" t="s">
        <v>86</v>
      </c>
      <c r="AY336" s="14" t="s">
        <v>169</v>
      </c>
      <c r="BE336" s="211">
        <f t="shared" si="89"/>
        <v>0</v>
      </c>
      <c r="BF336" s="211">
        <f t="shared" si="90"/>
        <v>0</v>
      </c>
      <c r="BG336" s="211">
        <f t="shared" si="91"/>
        <v>0</v>
      </c>
      <c r="BH336" s="211">
        <f t="shared" si="92"/>
        <v>0</v>
      </c>
      <c r="BI336" s="211">
        <f t="shared" si="93"/>
        <v>0</v>
      </c>
      <c r="BJ336" s="14" t="s">
        <v>84</v>
      </c>
      <c r="BK336" s="211">
        <f t="shared" si="94"/>
        <v>0</v>
      </c>
      <c r="BL336" s="14" t="s">
        <v>251</v>
      </c>
      <c r="BM336" s="210" t="s">
        <v>1555</v>
      </c>
    </row>
    <row r="337" spans="1:65" s="2" customFormat="1" ht="21.75" customHeight="1">
      <c r="A337" s="31"/>
      <c r="B337" s="32"/>
      <c r="C337" s="198" t="s">
        <v>1556</v>
      </c>
      <c r="D337" s="198" t="s">
        <v>173</v>
      </c>
      <c r="E337" s="199" t="s">
        <v>1557</v>
      </c>
      <c r="F337" s="200" t="s">
        <v>1558</v>
      </c>
      <c r="G337" s="201" t="s">
        <v>275</v>
      </c>
      <c r="H337" s="202">
        <v>3.5</v>
      </c>
      <c r="I337" s="203"/>
      <c r="J337" s="204">
        <f t="shared" si="85"/>
        <v>0</v>
      </c>
      <c r="K337" s="205"/>
      <c r="L337" s="36"/>
      <c r="M337" s="206" t="s">
        <v>1</v>
      </c>
      <c r="N337" s="207" t="s">
        <v>41</v>
      </c>
      <c r="O337" s="68"/>
      <c r="P337" s="208">
        <f t="shared" si="86"/>
        <v>0</v>
      </c>
      <c r="Q337" s="208">
        <v>0</v>
      </c>
      <c r="R337" s="208">
        <f t="shared" si="87"/>
        <v>0</v>
      </c>
      <c r="S337" s="208">
        <v>0</v>
      </c>
      <c r="T337" s="209">
        <f t="shared" si="88"/>
        <v>0</v>
      </c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R337" s="210" t="s">
        <v>251</v>
      </c>
      <c r="AT337" s="210" t="s">
        <v>173</v>
      </c>
      <c r="AU337" s="210" t="s">
        <v>86</v>
      </c>
      <c r="AY337" s="14" t="s">
        <v>169</v>
      </c>
      <c r="BE337" s="211">
        <f t="shared" si="89"/>
        <v>0</v>
      </c>
      <c r="BF337" s="211">
        <f t="shared" si="90"/>
        <v>0</v>
      </c>
      <c r="BG337" s="211">
        <f t="shared" si="91"/>
        <v>0</v>
      </c>
      <c r="BH337" s="211">
        <f t="shared" si="92"/>
        <v>0</v>
      </c>
      <c r="BI337" s="211">
        <f t="shared" si="93"/>
        <v>0</v>
      </c>
      <c r="BJ337" s="14" t="s">
        <v>84</v>
      </c>
      <c r="BK337" s="211">
        <f t="shared" si="94"/>
        <v>0</v>
      </c>
      <c r="BL337" s="14" t="s">
        <v>251</v>
      </c>
      <c r="BM337" s="210" t="s">
        <v>1559</v>
      </c>
    </row>
    <row r="338" spans="1:65" s="2" customFormat="1" ht="21.75" customHeight="1">
      <c r="A338" s="31"/>
      <c r="B338" s="32"/>
      <c r="C338" s="198" t="s">
        <v>464</v>
      </c>
      <c r="D338" s="198" t="s">
        <v>173</v>
      </c>
      <c r="E338" s="199" t="s">
        <v>1560</v>
      </c>
      <c r="F338" s="200" t="s">
        <v>1561</v>
      </c>
      <c r="G338" s="201" t="s">
        <v>280</v>
      </c>
      <c r="H338" s="202">
        <v>10</v>
      </c>
      <c r="I338" s="203"/>
      <c r="J338" s="204">
        <f t="shared" si="85"/>
        <v>0</v>
      </c>
      <c r="K338" s="205"/>
      <c r="L338" s="36"/>
      <c r="M338" s="206" t="s">
        <v>1</v>
      </c>
      <c r="N338" s="207" t="s">
        <v>41</v>
      </c>
      <c r="O338" s="68"/>
      <c r="P338" s="208">
        <f t="shared" si="86"/>
        <v>0</v>
      </c>
      <c r="Q338" s="208">
        <v>0</v>
      </c>
      <c r="R338" s="208">
        <f t="shared" si="87"/>
        <v>0</v>
      </c>
      <c r="S338" s="208">
        <v>0</v>
      </c>
      <c r="T338" s="209">
        <f t="shared" si="88"/>
        <v>0</v>
      </c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R338" s="210" t="s">
        <v>251</v>
      </c>
      <c r="AT338" s="210" t="s">
        <v>173</v>
      </c>
      <c r="AU338" s="210" t="s">
        <v>86</v>
      </c>
      <c r="AY338" s="14" t="s">
        <v>169</v>
      </c>
      <c r="BE338" s="211">
        <f t="shared" si="89"/>
        <v>0</v>
      </c>
      <c r="BF338" s="211">
        <f t="shared" si="90"/>
        <v>0</v>
      </c>
      <c r="BG338" s="211">
        <f t="shared" si="91"/>
        <v>0</v>
      </c>
      <c r="BH338" s="211">
        <f t="shared" si="92"/>
        <v>0</v>
      </c>
      <c r="BI338" s="211">
        <f t="shared" si="93"/>
        <v>0</v>
      </c>
      <c r="BJ338" s="14" t="s">
        <v>84</v>
      </c>
      <c r="BK338" s="211">
        <f t="shared" si="94"/>
        <v>0</v>
      </c>
      <c r="BL338" s="14" t="s">
        <v>251</v>
      </c>
      <c r="BM338" s="210" t="s">
        <v>1562</v>
      </c>
    </row>
    <row r="339" spans="1:65" s="2" customFormat="1" ht="21.75" customHeight="1">
      <c r="A339" s="31"/>
      <c r="B339" s="32"/>
      <c r="C339" s="217" t="s">
        <v>516</v>
      </c>
      <c r="D339" s="217" t="s">
        <v>922</v>
      </c>
      <c r="E339" s="218" t="s">
        <v>1563</v>
      </c>
      <c r="F339" s="219" t="s">
        <v>1564</v>
      </c>
      <c r="G339" s="220" t="s">
        <v>280</v>
      </c>
      <c r="H339" s="221">
        <v>1</v>
      </c>
      <c r="I339" s="222"/>
      <c r="J339" s="223">
        <f t="shared" si="85"/>
        <v>0</v>
      </c>
      <c r="K339" s="224"/>
      <c r="L339" s="225"/>
      <c r="M339" s="226" t="s">
        <v>1</v>
      </c>
      <c r="N339" s="227" t="s">
        <v>41</v>
      </c>
      <c r="O339" s="68"/>
      <c r="P339" s="208">
        <f t="shared" si="86"/>
        <v>0</v>
      </c>
      <c r="Q339" s="208">
        <v>4.2000000000000003E-2</v>
      </c>
      <c r="R339" s="208">
        <f t="shared" si="87"/>
        <v>4.2000000000000003E-2</v>
      </c>
      <c r="S339" s="208">
        <v>0</v>
      </c>
      <c r="T339" s="209">
        <f t="shared" si="88"/>
        <v>0</v>
      </c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R339" s="210" t="s">
        <v>259</v>
      </c>
      <c r="AT339" s="210" t="s">
        <v>922</v>
      </c>
      <c r="AU339" s="210" t="s">
        <v>86</v>
      </c>
      <c r="AY339" s="14" t="s">
        <v>169</v>
      </c>
      <c r="BE339" s="211">
        <f t="shared" si="89"/>
        <v>0</v>
      </c>
      <c r="BF339" s="211">
        <f t="shared" si="90"/>
        <v>0</v>
      </c>
      <c r="BG339" s="211">
        <f t="shared" si="91"/>
        <v>0</v>
      </c>
      <c r="BH339" s="211">
        <f t="shared" si="92"/>
        <v>0</v>
      </c>
      <c r="BI339" s="211">
        <f t="shared" si="93"/>
        <v>0</v>
      </c>
      <c r="BJ339" s="14" t="s">
        <v>84</v>
      </c>
      <c r="BK339" s="211">
        <f t="shared" si="94"/>
        <v>0</v>
      </c>
      <c r="BL339" s="14" t="s">
        <v>251</v>
      </c>
      <c r="BM339" s="210" t="s">
        <v>1565</v>
      </c>
    </row>
    <row r="340" spans="1:65" s="2" customFormat="1" ht="21.75" customHeight="1">
      <c r="A340" s="31"/>
      <c r="B340" s="32"/>
      <c r="C340" s="217" t="s">
        <v>520</v>
      </c>
      <c r="D340" s="217" t="s">
        <v>922</v>
      </c>
      <c r="E340" s="218" t="s">
        <v>1566</v>
      </c>
      <c r="F340" s="219" t="s">
        <v>1567</v>
      </c>
      <c r="G340" s="220" t="s">
        <v>280</v>
      </c>
      <c r="H340" s="221">
        <v>1</v>
      </c>
      <c r="I340" s="222"/>
      <c r="J340" s="223">
        <f t="shared" si="85"/>
        <v>0</v>
      </c>
      <c r="K340" s="224"/>
      <c r="L340" s="225"/>
      <c r="M340" s="226" t="s">
        <v>1</v>
      </c>
      <c r="N340" s="227" t="s">
        <v>41</v>
      </c>
      <c r="O340" s="68"/>
      <c r="P340" s="208">
        <f t="shared" si="86"/>
        <v>0</v>
      </c>
      <c r="Q340" s="208">
        <v>4.2000000000000003E-2</v>
      </c>
      <c r="R340" s="208">
        <f t="shared" si="87"/>
        <v>4.2000000000000003E-2</v>
      </c>
      <c r="S340" s="208">
        <v>0</v>
      </c>
      <c r="T340" s="209">
        <f t="shared" si="88"/>
        <v>0</v>
      </c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R340" s="210" t="s">
        <v>259</v>
      </c>
      <c r="AT340" s="210" t="s">
        <v>922</v>
      </c>
      <c r="AU340" s="210" t="s">
        <v>86</v>
      </c>
      <c r="AY340" s="14" t="s">
        <v>169</v>
      </c>
      <c r="BE340" s="211">
        <f t="shared" si="89"/>
        <v>0</v>
      </c>
      <c r="BF340" s="211">
        <f t="shared" si="90"/>
        <v>0</v>
      </c>
      <c r="BG340" s="211">
        <f t="shared" si="91"/>
        <v>0</v>
      </c>
      <c r="BH340" s="211">
        <f t="shared" si="92"/>
        <v>0</v>
      </c>
      <c r="BI340" s="211">
        <f t="shared" si="93"/>
        <v>0</v>
      </c>
      <c r="BJ340" s="14" t="s">
        <v>84</v>
      </c>
      <c r="BK340" s="211">
        <f t="shared" si="94"/>
        <v>0</v>
      </c>
      <c r="BL340" s="14" t="s">
        <v>251</v>
      </c>
      <c r="BM340" s="210" t="s">
        <v>1568</v>
      </c>
    </row>
    <row r="341" spans="1:65" s="2" customFormat="1" ht="21.75" customHeight="1">
      <c r="A341" s="31"/>
      <c r="B341" s="32"/>
      <c r="C341" s="217" t="s">
        <v>422</v>
      </c>
      <c r="D341" s="217" t="s">
        <v>922</v>
      </c>
      <c r="E341" s="218" t="s">
        <v>1569</v>
      </c>
      <c r="F341" s="219" t="s">
        <v>1570</v>
      </c>
      <c r="G341" s="220" t="s">
        <v>280</v>
      </c>
      <c r="H341" s="221">
        <v>1</v>
      </c>
      <c r="I341" s="222"/>
      <c r="J341" s="223">
        <f t="shared" si="85"/>
        <v>0</v>
      </c>
      <c r="K341" s="224"/>
      <c r="L341" s="225"/>
      <c r="M341" s="226" t="s">
        <v>1</v>
      </c>
      <c r="N341" s="227" t="s">
        <v>41</v>
      </c>
      <c r="O341" s="68"/>
      <c r="P341" s="208">
        <f t="shared" si="86"/>
        <v>0</v>
      </c>
      <c r="Q341" s="208">
        <v>4.2000000000000003E-2</v>
      </c>
      <c r="R341" s="208">
        <f t="shared" si="87"/>
        <v>4.2000000000000003E-2</v>
      </c>
      <c r="S341" s="208">
        <v>0</v>
      </c>
      <c r="T341" s="209">
        <f t="shared" si="88"/>
        <v>0</v>
      </c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R341" s="210" t="s">
        <v>259</v>
      </c>
      <c r="AT341" s="210" t="s">
        <v>922</v>
      </c>
      <c r="AU341" s="210" t="s">
        <v>86</v>
      </c>
      <c r="AY341" s="14" t="s">
        <v>169</v>
      </c>
      <c r="BE341" s="211">
        <f t="shared" si="89"/>
        <v>0</v>
      </c>
      <c r="BF341" s="211">
        <f t="shared" si="90"/>
        <v>0</v>
      </c>
      <c r="BG341" s="211">
        <f t="shared" si="91"/>
        <v>0</v>
      </c>
      <c r="BH341" s="211">
        <f t="shared" si="92"/>
        <v>0</v>
      </c>
      <c r="BI341" s="211">
        <f t="shared" si="93"/>
        <v>0</v>
      </c>
      <c r="BJ341" s="14" t="s">
        <v>84</v>
      </c>
      <c r="BK341" s="211">
        <f t="shared" si="94"/>
        <v>0</v>
      </c>
      <c r="BL341" s="14" t="s">
        <v>251</v>
      </c>
      <c r="BM341" s="210" t="s">
        <v>1571</v>
      </c>
    </row>
    <row r="342" spans="1:65" s="2" customFormat="1" ht="21.75" customHeight="1">
      <c r="A342" s="31"/>
      <c r="B342" s="32"/>
      <c r="C342" s="217" t="s">
        <v>429</v>
      </c>
      <c r="D342" s="217" t="s">
        <v>922</v>
      </c>
      <c r="E342" s="218" t="s">
        <v>1572</v>
      </c>
      <c r="F342" s="219" t="s">
        <v>1573</v>
      </c>
      <c r="G342" s="220" t="s">
        <v>280</v>
      </c>
      <c r="H342" s="221">
        <v>1</v>
      </c>
      <c r="I342" s="222"/>
      <c r="J342" s="223">
        <f t="shared" si="85"/>
        <v>0</v>
      </c>
      <c r="K342" s="224"/>
      <c r="L342" s="225"/>
      <c r="M342" s="226" t="s">
        <v>1</v>
      </c>
      <c r="N342" s="227" t="s">
        <v>41</v>
      </c>
      <c r="O342" s="68"/>
      <c r="P342" s="208">
        <f t="shared" si="86"/>
        <v>0</v>
      </c>
      <c r="Q342" s="208">
        <v>4.2000000000000003E-2</v>
      </c>
      <c r="R342" s="208">
        <f t="shared" si="87"/>
        <v>4.2000000000000003E-2</v>
      </c>
      <c r="S342" s="208">
        <v>0</v>
      </c>
      <c r="T342" s="209">
        <f t="shared" si="88"/>
        <v>0</v>
      </c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R342" s="210" t="s">
        <v>259</v>
      </c>
      <c r="AT342" s="210" t="s">
        <v>922</v>
      </c>
      <c r="AU342" s="210" t="s">
        <v>86</v>
      </c>
      <c r="AY342" s="14" t="s">
        <v>169</v>
      </c>
      <c r="BE342" s="211">
        <f t="shared" si="89"/>
        <v>0</v>
      </c>
      <c r="BF342" s="211">
        <f t="shared" si="90"/>
        <v>0</v>
      </c>
      <c r="BG342" s="211">
        <f t="shared" si="91"/>
        <v>0</v>
      </c>
      <c r="BH342" s="211">
        <f t="shared" si="92"/>
        <v>0</v>
      </c>
      <c r="BI342" s="211">
        <f t="shared" si="93"/>
        <v>0</v>
      </c>
      <c r="BJ342" s="14" t="s">
        <v>84</v>
      </c>
      <c r="BK342" s="211">
        <f t="shared" si="94"/>
        <v>0</v>
      </c>
      <c r="BL342" s="14" t="s">
        <v>251</v>
      </c>
      <c r="BM342" s="210" t="s">
        <v>1574</v>
      </c>
    </row>
    <row r="343" spans="1:65" s="2" customFormat="1" ht="33" customHeight="1">
      <c r="A343" s="31"/>
      <c r="B343" s="32"/>
      <c r="C343" s="217" t="s">
        <v>544</v>
      </c>
      <c r="D343" s="217" t="s">
        <v>922</v>
      </c>
      <c r="E343" s="218" t="s">
        <v>1575</v>
      </c>
      <c r="F343" s="219" t="s">
        <v>1576</v>
      </c>
      <c r="G343" s="220" t="s">
        <v>280</v>
      </c>
      <c r="H343" s="221">
        <v>1</v>
      </c>
      <c r="I343" s="222"/>
      <c r="J343" s="223">
        <f t="shared" si="85"/>
        <v>0</v>
      </c>
      <c r="K343" s="224"/>
      <c r="L343" s="225"/>
      <c r="M343" s="226" t="s">
        <v>1</v>
      </c>
      <c r="N343" s="227" t="s">
        <v>41</v>
      </c>
      <c r="O343" s="68"/>
      <c r="P343" s="208">
        <f t="shared" si="86"/>
        <v>0</v>
      </c>
      <c r="Q343" s="208">
        <v>4.2000000000000003E-2</v>
      </c>
      <c r="R343" s="208">
        <f t="shared" si="87"/>
        <v>4.2000000000000003E-2</v>
      </c>
      <c r="S343" s="208">
        <v>0</v>
      </c>
      <c r="T343" s="209">
        <f t="shared" si="88"/>
        <v>0</v>
      </c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R343" s="210" t="s">
        <v>259</v>
      </c>
      <c r="AT343" s="210" t="s">
        <v>922</v>
      </c>
      <c r="AU343" s="210" t="s">
        <v>86</v>
      </c>
      <c r="AY343" s="14" t="s">
        <v>169</v>
      </c>
      <c r="BE343" s="211">
        <f t="shared" si="89"/>
        <v>0</v>
      </c>
      <c r="BF343" s="211">
        <f t="shared" si="90"/>
        <v>0</v>
      </c>
      <c r="BG343" s="211">
        <f t="shared" si="91"/>
        <v>0</v>
      </c>
      <c r="BH343" s="211">
        <f t="shared" si="92"/>
        <v>0</v>
      </c>
      <c r="BI343" s="211">
        <f t="shared" si="93"/>
        <v>0</v>
      </c>
      <c r="BJ343" s="14" t="s">
        <v>84</v>
      </c>
      <c r="BK343" s="211">
        <f t="shared" si="94"/>
        <v>0</v>
      </c>
      <c r="BL343" s="14" t="s">
        <v>251</v>
      </c>
      <c r="BM343" s="210" t="s">
        <v>1577</v>
      </c>
    </row>
    <row r="344" spans="1:65" s="2" customFormat="1" ht="21.75" customHeight="1">
      <c r="A344" s="31"/>
      <c r="B344" s="32"/>
      <c r="C344" s="217" t="s">
        <v>586</v>
      </c>
      <c r="D344" s="217" t="s">
        <v>922</v>
      </c>
      <c r="E344" s="218" t="s">
        <v>1578</v>
      </c>
      <c r="F344" s="219" t="s">
        <v>1579</v>
      </c>
      <c r="G344" s="220" t="s">
        <v>280</v>
      </c>
      <c r="H344" s="221">
        <v>1</v>
      </c>
      <c r="I344" s="222"/>
      <c r="J344" s="223">
        <f t="shared" si="85"/>
        <v>0</v>
      </c>
      <c r="K344" s="224"/>
      <c r="L344" s="225"/>
      <c r="M344" s="226" t="s">
        <v>1</v>
      </c>
      <c r="N344" s="227" t="s">
        <v>41</v>
      </c>
      <c r="O344" s="68"/>
      <c r="P344" s="208">
        <f t="shared" si="86"/>
        <v>0</v>
      </c>
      <c r="Q344" s="208">
        <v>4.2000000000000003E-2</v>
      </c>
      <c r="R344" s="208">
        <f t="shared" si="87"/>
        <v>4.2000000000000003E-2</v>
      </c>
      <c r="S344" s="208">
        <v>0</v>
      </c>
      <c r="T344" s="209">
        <f t="shared" si="88"/>
        <v>0</v>
      </c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R344" s="210" t="s">
        <v>259</v>
      </c>
      <c r="AT344" s="210" t="s">
        <v>922</v>
      </c>
      <c r="AU344" s="210" t="s">
        <v>86</v>
      </c>
      <c r="AY344" s="14" t="s">
        <v>169</v>
      </c>
      <c r="BE344" s="211">
        <f t="shared" si="89"/>
        <v>0</v>
      </c>
      <c r="BF344" s="211">
        <f t="shared" si="90"/>
        <v>0</v>
      </c>
      <c r="BG344" s="211">
        <f t="shared" si="91"/>
        <v>0</v>
      </c>
      <c r="BH344" s="211">
        <f t="shared" si="92"/>
        <v>0</v>
      </c>
      <c r="BI344" s="211">
        <f t="shared" si="93"/>
        <v>0</v>
      </c>
      <c r="BJ344" s="14" t="s">
        <v>84</v>
      </c>
      <c r="BK344" s="211">
        <f t="shared" si="94"/>
        <v>0</v>
      </c>
      <c r="BL344" s="14" t="s">
        <v>251</v>
      </c>
      <c r="BM344" s="210" t="s">
        <v>1580</v>
      </c>
    </row>
    <row r="345" spans="1:65" s="2" customFormat="1" ht="21.75" customHeight="1">
      <c r="A345" s="31"/>
      <c r="B345" s="32"/>
      <c r="C345" s="217" t="s">
        <v>453</v>
      </c>
      <c r="D345" s="217" t="s">
        <v>922</v>
      </c>
      <c r="E345" s="218" t="s">
        <v>1581</v>
      </c>
      <c r="F345" s="219" t="s">
        <v>1582</v>
      </c>
      <c r="G345" s="220" t="s">
        <v>280</v>
      </c>
      <c r="H345" s="221">
        <v>1</v>
      </c>
      <c r="I345" s="222"/>
      <c r="J345" s="223">
        <f t="shared" si="85"/>
        <v>0</v>
      </c>
      <c r="K345" s="224"/>
      <c r="L345" s="225"/>
      <c r="M345" s="226" t="s">
        <v>1</v>
      </c>
      <c r="N345" s="227" t="s">
        <v>41</v>
      </c>
      <c r="O345" s="68"/>
      <c r="P345" s="208">
        <f t="shared" si="86"/>
        <v>0</v>
      </c>
      <c r="Q345" s="208">
        <v>4.2000000000000003E-2</v>
      </c>
      <c r="R345" s="208">
        <f t="shared" si="87"/>
        <v>4.2000000000000003E-2</v>
      </c>
      <c r="S345" s="208">
        <v>0</v>
      </c>
      <c r="T345" s="209">
        <f t="shared" si="88"/>
        <v>0</v>
      </c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R345" s="210" t="s">
        <v>259</v>
      </c>
      <c r="AT345" s="210" t="s">
        <v>922</v>
      </c>
      <c r="AU345" s="210" t="s">
        <v>86</v>
      </c>
      <c r="AY345" s="14" t="s">
        <v>169</v>
      </c>
      <c r="BE345" s="211">
        <f t="shared" si="89"/>
        <v>0</v>
      </c>
      <c r="BF345" s="211">
        <f t="shared" si="90"/>
        <v>0</v>
      </c>
      <c r="BG345" s="211">
        <f t="shared" si="91"/>
        <v>0</v>
      </c>
      <c r="BH345" s="211">
        <f t="shared" si="92"/>
        <v>0</v>
      </c>
      <c r="BI345" s="211">
        <f t="shared" si="93"/>
        <v>0</v>
      </c>
      <c r="BJ345" s="14" t="s">
        <v>84</v>
      </c>
      <c r="BK345" s="211">
        <f t="shared" si="94"/>
        <v>0</v>
      </c>
      <c r="BL345" s="14" t="s">
        <v>251</v>
      </c>
      <c r="BM345" s="210" t="s">
        <v>1583</v>
      </c>
    </row>
    <row r="346" spans="1:65" s="2" customFormat="1" ht="33" customHeight="1">
      <c r="A346" s="31"/>
      <c r="B346" s="32"/>
      <c r="C346" s="217" t="s">
        <v>408</v>
      </c>
      <c r="D346" s="217" t="s">
        <v>922</v>
      </c>
      <c r="E346" s="218" t="s">
        <v>1584</v>
      </c>
      <c r="F346" s="219" t="s">
        <v>1585</v>
      </c>
      <c r="G346" s="220" t="s">
        <v>280</v>
      </c>
      <c r="H346" s="221">
        <v>1</v>
      </c>
      <c r="I346" s="222"/>
      <c r="J346" s="223">
        <f t="shared" si="85"/>
        <v>0</v>
      </c>
      <c r="K346" s="224"/>
      <c r="L346" s="225"/>
      <c r="M346" s="226" t="s">
        <v>1</v>
      </c>
      <c r="N346" s="227" t="s">
        <v>41</v>
      </c>
      <c r="O346" s="68"/>
      <c r="P346" s="208">
        <f t="shared" si="86"/>
        <v>0</v>
      </c>
      <c r="Q346" s="208">
        <v>4.2000000000000003E-2</v>
      </c>
      <c r="R346" s="208">
        <f t="shared" si="87"/>
        <v>4.2000000000000003E-2</v>
      </c>
      <c r="S346" s="208">
        <v>0</v>
      </c>
      <c r="T346" s="209">
        <f t="shared" si="88"/>
        <v>0</v>
      </c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R346" s="210" t="s">
        <v>259</v>
      </c>
      <c r="AT346" s="210" t="s">
        <v>922</v>
      </c>
      <c r="AU346" s="210" t="s">
        <v>86</v>
      </c>
      <c r="AY346" s="14" t="s">
        <v>169</v>
      </c>
      <c r="BE346" s="211">
        <f t="shared" si="89"/>
        <v>0</v>
      </c>
      <c r="BF346" s="211">
        <f t="shared" si="90"/>
        <v>0</v>
      </c>
      <c r="BG346" s="211">
        <f t="shared" si="91"/>
        <v>0</v>
      </c>
      <c r="BH346" s="211">
        <f t="shared" si="92"/>
        <v>0</v>
      </c>
      <c r="BI346" s="211">
        <f t="shared" si="93"/>
        <v>0</v>
      </c>
      <c r="BJ346" s="14" t="s">
        <v>84</v>
      </c>
      <c r="BK346" s="211">
        <f t="shared" si="94"/>
        <v>0</v>
      </c>
      <c r="BL346" s="14" t="s">
        <v>251</v>
      </c>
      <c r="BM346" s="210" t="s">
        <v>1586</v>
      </c>
    </row>
    <row r="347" spans="1:65" s="2" customFormat="1" ht="21.75" customHeight="1">
      <c r="A347" s="31"/>
      <c r="B347" s="32"/>
      <c r="C347" s="217" t="s">
        <v>601</v>
      </c>
      <c r="D347" s="217" t="s">
        <v>922</v>
      </c>
      <c r="E347" s="218" t="s">
        <v>1587</v>
      </c>
      <c r="F347" s="219" t="s">
        <v>1588</v>
      </c>
      <c r="G347" s="220" t="s">
        <v>280</v>
      </c>
      <c r="H347" s="221">
        <v>1</v>
      </c>
      <c r="I347" s="222"/>
      <c r="J347" s="223">
        <f t="shared" si="85"/>
        <v>0</v>
      </c>
      <c r="K347" s="224"/>
      <c r="L347" s="225"/>
      <c r="M347" s="226" t="s">
        <v>1</v>
      </c>
      <c r="N347" s="227" t="s">
        <v>41</v>
      </c>
      <c r="O347" s="68"/>
      <c r="P347" s="208">
        <f t="shared" si="86"/>
        <v>0</v>
      </c>
      <c r="Q347" s="208">
        <v>4.2000000000000003E-2</v>
      </c>
      <c r="R347" s="208">
        <f t="shared" si="87"/>
        <v>4.2000000000000003E-2</v>
      </c>
      <c r="S347" s="208">
        <v>0</v>
      </c>
      <c r="T347" s="209">
        <f t="shared" si="88"/>
        <v>0</v>
      </c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R347" s="210" t="s">
        <v>259</v>
      </c>
      <c r="AT347" s="210" t="s">
        <v>922</v>
      </c>
      <c r="AU347" s="210" t="s">
        <v>86</v>
      </c>
      <c r="AY347" s="14" t="s">
        <v>169</v>
      </c>
      <c r="BE347" s="211">
        <f t="shared" si="89"/>
        <v>0</v>
      </c>
      <c r="BF347" s="211">
        <f t="shared" si="90"/>
        <v>0</v>
      </c>
      <c r="BG347" s="211">
        <f t="shared" si="91"/>
        <v>0</v>
      </c>
      <c r="BH347" s="211">
        <f t="shared" si="92"/>
        <v>0</v>
      </c>
      <c r="BI347" s="211">
        <f t="shared" si="93"/>
        <v>0</v>
      </c>
      <c r="BJ347" s="14" t="s">
        <v>84</v>
      </c>
      <c r="BK347" s="211">
        <f t="shared" si="94"/>
        <v>0</v>
      </c>
      <c r="BL347" s="14" t="s">
        <v>251</v>
      </c>
      <c r="BM347" s="210" t="s">
        <v>1589</v>
      </c>
    </row>
    <row r="348" spans="1:65" s="2" customFormat="1" ht="21.75" customHeight="1">
      <c r="A348" s="31"/>
      <c r="B348" s="32"/>
      <c r="C348" s="217" t="s">
        <v>1590</v>
      </c>
      <c r="D348" s="217" t="s">
        <v>922</v>
      </c>
      <c r="E348" s="218" t="s">
        <v>1591</v>
      </c>
      <c r="F348" s="219" t="s">
        <v>1592</v>
      </c>
      <c r="G348" s="220" t="s">
        <v>280</v>
      </c>
      <c r="H348" s="221">
        <v>1</v>
      </c>
      <c r="I348" s="222"/>
      <c r="J348" s="223">
        <f t="shared" si="85"/>
        <v>0</v>
      </c>
      <c r="K348" s="224"/>
      <c r="L348" s="225"/>
      <c r="M348" s="226" t="s">
        <v>1</v>
      </c>
      <c r="N348" s="227" t="s">
        <v>41</v>
      </c>
      <c r="O348" s="68"/>
      <c r="P348" s="208">
        <f t="shared" si="86"/>
        <v>0</v>
      </c>
      <c r="Q348" s="208">
        <v>4.2000000000000003E-2</v>
      </c>
      <c r="R348" s="208">
        <f t="shared" si="87"/>
        <v>4.2000000000000003E-2</v>
      </c>
      <c r="S348" s="208">
        <v>0</v>
      </c>
      <c r="T348" s="209">
        <f t="shared" si="88"/>
        <v>0</v>
      </c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R348" s="210" t="s">
        <v>259</v>
      </c>
      <c r="AT348" s="210" t="s">
        <v>922</v>
      </c>
      <c r="AU348" s="210" t="s">
        <v>86</v>
      </c>
      <c r="AY348" s="14" t="s">
        <v>169</v>
      </c>
      <c r="BE348" s="211">
        <f t="shared" si="89"/>
        <v>0</v>
      </c>
      <c r="BF348" s="211">
        <f t="shared" si="90"/>
        <v>0</v>
      </c>
      <c r="BG348" s="211">
        <f t="shared" si="91"/>
        <v>0</v>
      </c>
      <c r="BH348" s="211">
        <f t="shared" si="92"/>
        <v>0</v>
      </c>
      <c r="BI348" s="211">
        <f t="shared" si="93"/>
        <v>0</v>
      </c>
      <c r="BJ348" s="14" t="s">
        <v>84</v>
      </c>
      <c r="BK348" s="211">
        <f t="shared" si="94"/>
        <v>0</v>
      </c>
      <c r="BL348" s="14" t="s">
        <v>251</v>
      </c>
      <c r="BM348" s="210" t="s">
        <v>1593</v>
      </c>
    </row>
    <row r="349" spans="1:65" s="2" customFormat="1" ht="16.5" customHeight="1">
      <c r="A349" s="31"/>
      <c r="B349" s="32"/>
      <c r="C349" s="198" t="s">
        <v>1594</v>
      </c>
      <c r="D349" s="198" t="s">
        <v>173</v>
      </c>
      <c r="E349" s="199" t="s">
        <v>1595</v>
      </c>
      <c r="F349" s="200" t="s">
        <v>1596</v>
      </c>
      <c r="G349" s="201" t="s">
        <v>735</v>
      </c>
      <c r="H349" s="202">
        <v>34.299999999999997</v>
      </c>
      <c r="I349" s="203"/>
      <c r="J349" s="204">
        <f t="shared" si="85"/>
        <v>0</v>
      </c>
      <c r="K349" s="205"/>
      <c r="L349" s="36"/>
      <c r="M349" s="206" t="s">
        <v>1</v>
      </c>
      <c r="N349" s="207" t="s">
        <v>41</v>
      </c>
      <c r="O349" s="68"/>
      <c r="P349" s="208">
        <f t="shared" si="86"/>
        <v>0</v>
      </c>
      <c r="Q349" s="208">
        <v>1E-3</v>
      </c>
      <c r="R349" s="208">
        <f t="shared" si="87"/>
        <v>3.4299999999999997E-2</v>
      </c>
      <c r="S349" s="208">
        <v>0</v>
      </c>
      <c r="T349" s="209">
        <f t="shared" si="88"/>
        <v>0</v>
      </c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R349" s="210" t="s">
        <v>251</v>
      </c>
      <c r="AT349" s="210" t="s">
        <v>173</v>
      </c>
      <c r="AU349" s="210" t="s">
        <v>86</v>
      </c>
      <c r="AY349" s="14" t="s">
        <v>169</v>
      </c>
      <c r="BE349" s="211">
        <f t="shared" si="89"/>
        <v>0</v>
      </c>
      <c r="BF349" s="211">
        <f t="shared" si="90"/>
        <v>0</v>
      </c>
      <c r="BG349" s="211">
        <f t="shared" si="91"/>
        <v>0</v>
      </c>
      <c r="BH349" s="211">
        <f t="shared" si="92"/>
        <v>0</v>
      </c>
      <c r="BI349" s="211">
        <f t="shared" si="93"/>
        <v>0</v>
      </c>
      <c r="BJ349" s="14" t="s">
        <v>84</v>
      </c>
      <c r="BK349" s="211">
        <f t="shared" si="94"/>
        <v>0</v>
      </c>
      <c r="BL349" s="14" t="s">
        <v>251</v>
      </c>
      <c r="BM349" s="210" t="s">
        <v>1597</v>
      </c>
    </row>
    <row r="350" spans="1:65" s="2" customFormat="1" ht="21.75" customHeight="1">
      <c r="A350" s="31"/>
      <c r="B350" s="32"/>
      <c r="C350" s="198" t="s">
        <v>1598</v>
      </c>
      <c r="D350" s="198" t="s">
        <v>173</v>
      </c>
      <c r="E350" s="199" t="s">
        <v>1599</v>
      </c>
      <c r="F350" s="200" t="s">
        <v>1600</v>
      </c>
      <c r="G350" s="201" t="s">
        <v>220</v>
      </c>
      <c r="H350" s="202">
        <v>0.45400000000000001</v>
      </c>
      <c r="I350" s="203"/>
      <c r="J350" s="204">
        <f t="shared" si="85"/>
        <v>0</v>
      </c>
      <c r="K350" s="205"/>
      <c r="L350" s="36"/>
      <c r="M350" s="206" t="s">
        <v>1</v>
      </c>
      <c r="N350" s="207" t="s">
        <v>41</v>
      </c>
      <c r="O350" s="68"/>
      <c r="P350" s="208">
        <f t="shared" si="86"/>
        <v>0</v>
      </c>
      <c r="Q350" s="208">
        <v>0</v>
      </c>
      <c r="R350" s="208">
        <f t="shared" si="87"/>
        <v>0</v>
      </c>
      <c r="S350" s="208">
        <v>0</v>
      </c>
      <c r="T350" s="209">
        <f t="shared" si="88"/>
        <v>0</v>
      </c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R350" s="210" t="s">
        <v>251</v>
      </c>
      <c r="AT350" s="210" t="s">
        <v>173</v>
      </c>
      <c r="AU350" s="210" t="s">
        <v>86</v>
      </c>
      <c r="AY350" s="14" t="s">
        <v>169</v>
      </c>
      <c r="BE350" s="211">
        <f t="shared" si="89"/>
        <v>0</v>
      </c>
      <c r="BF350" s="211">
        <f t="shared" si="90"/>
        <v>0</v>
      </c>
      <c r="BG350" s="211">
        <f t="shared" si="91"/>
        <v>0</v>
      </c>
      <c r="BH350" s="211">
        <f t="shared" si="92"/>
        <v>0</v>
      </c>
      <c r="BI350" s="211">
        <f t="shared" si="93"/>
        <v>0</v>
      </c>
      <c r="BJ350" s="14" t="s">
        <v>84</v>
      </c>
      <c r="BK350" s="211">
        <f t="shared" si="94"/>
        <v>0</v>
      </c>
      <c r="BL350" s="14" t="s">
        <v>251</v>
      </c>
      <c r="BM350" s="210" t="s">
        <v>1601</v>
      </c>
    </row>
    <row r="351" spans="1:65" s="12" customFormat="1" ht="22.9" customHeight="1">
      <c r="B351" s="182"/>
      <c r="C351" s="183"/>
      <c r="D351" s="184" t="s">
        <v>75</v>
      </c>
      <c r="E351" s="196" t="s">
        <v>578</v>
      </c>
      <c r="F351" s="196" t="s">
        <v>579</v>
      </c>
      <c r="G351" s="183"/>
      <c r="H351" s="183"/>
      <c r="I351" s="186"/>
      <c r="J351" s="197">
        <f>BK351</f>
        <v>0</v>
      </c>
      <c r="K351" s="183"/>
      <c r="L351" s="188"/>
      <c r="M351" s="189"/>
      <c r="N351" s="190"/>
      <c r="O351" s="190"/>
      <c r="P351" s="191">
        <f>SUM(P352:P359)</f>
        <v>0</v>
      </c>
      <c r="Q351" s="190"/>
      <c r="R351" s="191">
        <f>SUM(R352:R359)</f>
        <v>3.8088435999999999</v>
      </c>
      <c r="S351" s="190"/>
      <c r="T351" s="192">
        <f>SUM(T352:T359)</f>
        <v>0</v>
      </c>
      <c r="AR351" s="193" t="s">
        <v>86</v>
      </c>
      <c r="AT351" s="194" t="s">
        <v>75</v>
      </c>
      <c r="AU351" s="194" t="s">
        <v>84</v>
      </c>
      <c r="AY351" s="193" t="s">
        <v>169</v>
      </c>
      <c r="BK351" s="195">
        <f>SUM(BK352:BK359)</f>
        <v>0</v>
      </c>
    </row>
    <row r="352" spans="1:65" s="2" customFormat="1" ht="21.75" customHeight="1">
      <c r="A352" s="31"/>
      <c r="B352" s="32"/>
      <c r="C352" s="198" t="s">
        <v>1602</v>
      </c>
      <c r="D352" s="198" t="s">
        <v>173</v>
      </c>
      <c r="E352" s="199" t="s">
        <v>1603</v>
      </c>
      <c r="F352" s="200" t="s">
        <v>1604</v>
      </c>
      <c r="G352" s="201" t="s">
        <v>275</v>
      </c>
      <c r="H352" s="202">
        <v>66.715999999999994</v>
      </c>
      <c r="I352" s="203"/>
      <c r="J352" s="204">
        <f t="shared" ref="J352:J359" si="95">ROUND(I352*H352,2)</f>
        <v>0</v>
      </c>
      <c r="K352" s="205"/>
      <c r="L352" s="36"/>
      <c r="M352" s="206" t="s">
        <v>1</v>
      </c>
      <c r="N352" s="207" t="s">
        <v>41</v>
      </c>
      <c r="O352" s="68"/>
      <c r="P352" s="208">
        <f t="shared" ref="P352:P359" si="96">O352*H352</f>
        <v>0</v>
      </c>
      <c r="Q352" s="208">
        <v>3.2000000000000003E-4</v>
      </c>
      <c r="R352" s="208">
        <f t="shared" ref="R352:R359" si="97">Q352*H352</f>
        <v>2.1349119999999999E-2</v>
      </c>
      <c r="S352" s="208">
        <v>0</v>
      </c>
      <c r="T352" s="209">
        <f t="shared" ref="T352:T359" si="98">S352*H352</f>
        <v>0</v>
      </c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R352" s="210" t="s">
        <v>251</v>
      </c>
      <c r="AT352" s="210" t="s">
        <v>173</v>
      </c>
      <c r="AU352" s="210" t="s">
        <v>86</v>
      </c>
      <c r="AY352" s="14" t="s">
        <v>169</v>
      </c>
      <c r="BE352" s="211">
        <f t="shared" ref="BE352:BE359" si="99">IF(N352="základní",J352,0)</f>
        <v>0</v>
      </c>
      <c r="BF352" s="211">
        <f t="shared" ref="BF352:BF359" si="100">IF(N352="snížená",J352,0)</f>
        <v>0</v>
      </c>
      <c r="BG352" s="211">
        <f t="shared" ref="BG352:BG359" si="101">IF(N352="zákl. přenesená",J352,0)</f>
        <v>0</v>
      </c>
      <c r="BH352" s="211">
        <f t="shared" ref="BH352:BH359" si="102">IF(N352="sníž. přenesená",J352,0)</f>
        <v>0</v>
      </c>
      <c r="BI352" s="211">
        <f t="shared" ref="BI352:BI359" si="103">IF(N352="nulová",J352,0)</f>
        <v>0</v>
      </c>
      <c r="BJ352" s="14" t="s">
        <v>84</v>
      </c>
      <c r="BK352" s="211">
        <f t="shared" ref="BK352:BK359" si="104">ROUND(I352*H352,2)</f>
        <v>0</v>
      </c>
      <c r="BL352" s="14" t="s">
        <v>251</v>
      </c>
      <c r="BM352" s="210" t="s">
        <v>1605</v>
      </c>
    </row>
    <row r="353" spans="1:65" s="2" customFormat="1" ht="21.75" customHeight="1">
      <c r="A353" s="31"/>
      <c r="B353" s="32"/>
      <c r="C353" s="217" t="s">
        <v>1606</v>
      </c>
      <c r="D353" s="217" t="s">
        <v>922</v>
      </c>
      <c r="E353" s="218" t="s">
        <v>1607</v>
      </c>
      <c r="F353" s="219" t="s">
        <v>1608</v>
      </c>
      <c r="G353" s="220" t="s">
        <v>526</v>
      </c>
      <c r="H353" s="221">
        <v>115</v>
      </c>
      <c r="I353" s="222"/>
      <c r="J353" s="223">
        <f t="shared" si="95"/>
        <v>0</v>
      </c>
      <c r="K353" s="224"/>
      <c r="L353" s="225"/>
      <c r="M353" s="226" t="s">
        <v>1</v>
      </c>
      <c r="N353" s="227" t="s">
        <v>41</v>
      </c>
      <c r="O353" s="68"/>
      <c r="P353" s="208">
        <f t="shared" si="96"/>
        <v>0</v>
      </c>
      <c r="Q353" s="208">
        <v>1.9199999999999998E-2</v>
      </c>
      <c r="R353" s="208">
        <f t="shared" si="97"/>
        <v>2.2079999999999997</v>
      </c>
      <c r="S353" s="208">
        <v>0</v>
      </c>
      <c r="T353" s="209">
        <f t="shared" si="98"/>
        <v>0</v>
      </c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R353" s="210" t="s">
        <v>259</v>
      </c>
      <c r="AT353" s="210" t="s">
        <v>922</v>
      </c>
      <c r="AU353" s="210" t="s">
        <v>86</v>
      </c>
      <c r="AY353" s="14" t="s">
        <v>169</v>
      </c>
      <c r="BE353" s="211">
        <f t="shared" si="99"/>
        <v>0</v>
      </c>
      <c r="BF353" s="211">
        <f t="shared" si="100"/>
        <v>0</v>
      </c>
      <c r="BG353" s="211">
        <f t="shared" si="101"/>
        <v>0</v>
      </c>
      <c r="BH353" s="211">
        <f t="shared" si="102"/>
        <v>0</v>
      </c>
      <c r="BI353" s="211">
        <f t="shared" si="103"/>
        <v>0</v>
      </c>
      <c r="BJ353" s="14" t="s">
        <v>84</v>
      </c>
      <c r="BK353" s="211">
        <f t="shared" si="104"/>
        <v>0</v>
      </c>
      <c r="BL353" s="14" t="s">
        <v>251</v>
      </c>
      <c r="BM353" s="210" t="s">
        <v>1609</v>
      </c>
    </row>
    <row r="354" spans="1:65" s="2" customFormat="1" ht="33" customHeight="1">
      <c r="A354" s="31"/>
      <c r="B354" s="32"/>
      <c r="C354" s="198" t="s">
        <v>1610</v>
      </c>
      <c r="D354" s="198" t="s">
        <v>173</v>
      </c>
      <c r="E354" s="199" t="s">
        <v>1611</v>
      </c>
      <c r="F354" s="200" t="s">
        <v>1612</v>
      </c>
      <c r="G354" s="201" t="s">
        <v>176</v>
      </c>
      <c r="H354" s="202">
        <v>54.01</v>
      </c>
      <c r="I354" s="203"/>
      <c r="J354" s="204">
        <f t="shared" si="95"/>
        <v>0</v>
      </c>
      <c r="K354" s="205"/>
      <c r="L354" s="36"/>
      <c r="M354" s="206" t="s">
        <v>1</v>
      </c>
      <c r="N354" s="207" t="s">
        <v>41</v>
      </c>
      <c r="O354" s="68"/>
      <c r="P354" s="208">
        <f t="shared" si="96"/>
        <v>0</v>
      </c>
      <c r="Q354" s="208">
        <v>8.9999999999999993E-3</v>
      </c>
      <c r="R354" s="208">
        <f t="shared" si="97"/>
        <v>0.48608999999999997</v>
      </c>
      <c r="S354" s="208">
        <v>0</v>
      </c>
      <c r="T354" s="209">
        <f t="shared" si="98"/>
        <v>0</v>
      </c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R354" s="210" t="s">
        <v>251</v>
      </c>
      <c r="AT354" s="210" t="s">
        <v>173</v>
      </c>
      <c r="AU354" s="210" t="s">
        <v>86</v>
      </c>
      <c r="AY354" s="14" t="s">
        <v>169</v>
      </c>
      <c r="BE354" s="211">
        <f t="shared" si="99"/>
        <v>0</v>
      </c>
      <c r="BF354" s="211">
        <f t="shared" si="100"/>
        <v>0</v>
      </c>
      <c r="BG354" s="211">
        <f t="shared" si="101"/>
        <v>0</v>
      </c>
      <c r="BH354" s="211">
        <f t="shared" si="102"/>
        <v>0</v>
      </c>
      <c r="BI354" s="211">
        <f t="shared" si="103"/>
        <v>0</v>
      </c>
      <c r="BJ354" s="14" t="s">
        <v>84</v>
      </c>
      <c r="BK354" s="211">
        <f t="shared" si="104"/>
        <v>0</v>
      </c>
      <c r="BL354" s="14" t="s">
        <v>251</v>
      </c>
      <c r="BM354" s="210" t="s">
        <v>1613</v>
      </c>
    </row>
    <row r="355" spans="1:65" s="2" customFormat="1" ht="21.75" customHeight="1">
      <c r="A355" s="31"/>
      <c r="B355" s="32"/>
      <c r="C355" s="217" t="s">
        <v>1614</v>
      </c>
      <c r="D355" s="217" t="s">
        <v>922</v>
      </c>
      <c r="E355" s="218" t="s">
        <v>1615</v>
      </c>
      <c r="F355" s="219" t="s">
        <v>1616</v>
      </c>
      <c r="G355" s="220" t="s">
        <v>176</v>
      </c>
      <c r="H355" s="221">
        <v>56</v>
      </c>
      <c r="I355" s="222"/>
      <c r="J355" s="223">
        <f t="shared" si="95"/>
        <v>0</v>
      </c>
      <c r="K355" s="224"/>
      <c r="L355" s="225"/>
      <c r="M355" s="226" t="s">
        <v>1</v>
      </c>
      <c r="N355" s="227" t="s">
        <v>41</v>
      </c>
      <c r="O355" s="68"/>
      <c r="P355" s="208">
        <f t="shared" si="96"/>
        <v>0</v>
      </c>
      <c r="Q355" s="208">
        <v>1.9199999999999998E-2</v>
      </c>
      <c r="R355" s="208">
        <f t="shared" si="97"/>
        <v>1.0751999999999999</v>
      </c>
      <c r="S355" s="208">
        <v>0</v>
      </c>
      <c r="T355" s="209">
        <f t="shared" si="98"/>
        <v>0</v>
      </c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R355" s="210" t="s">
        <v>259</v>
      </c>
      <c r="AT355" s="210" t="s">
        <v>922</v>
      </c>
      <c r="AU355" s="210" t="s">
        <v>86</v>
      </c>
      <c r="AY355" s="14" t="s">
        <v>169</v>
      </c>
      <c r="BE355" s="211">
        <f t="shared" si="99"/>
        <v>0</v>
      </c>
      <c r="BF355" s="211">
        <f t="shared" si="100"/>
        <v>0</v>
      </c>
      <c r="BG355" s="211">
        <f t="shared" si="101"/>
        <v>0</v>
      </c>
      <c r="BH355" s="211">
        <f t="shared" si="102"/>
        <v>0</v>
      </c>
      <c r="BI355" s="211">
        <f t="shared" si="103"/>
        <v>0</v>
      </c>
      <c r="BJ355" s="14" t="s">
        <v>84</v>
      </c>
      <c r="BK355" s="211">
        <f t="shared" si="104"/>
        <v>0</v>
      </c>
      <c r="BL355" s="14" t="s">
        <v>251</v>
      </c>
      <c r="BM355" s="210" t="s">
        <v>1617</v>
      </c>
    </row>
    <row r="356" spans="1:65" s="2" customFormat="1" ht="21.75" customHeight="1">
      <c r="A356" s="31"/>
      <c r="B356" s="32"/>
      <c r="C356" s="198" t="s">
        <v>1618</v>
      </c>
      <c r="D356" s="198" t="s">
        <v>173</v>
      </c>
      <c r="E356" s="199" t="s">
        <v>1619</v>
      </c>
      <c r="F356" s="200" t="s">
        <v>1620</v>
      </c>
      <c r="G356" s="201" t="s">
        <v>176</v>
      </c>
      <c r="H356" s="202">
        <v>7.93</v>
      </c>
      <c r="I356" s="203"/>
      <c r="J356" s="204">
        <f t="shared" si="95"/>
        <v>0</v>
      </c>
      <c r="K356" s="205"/>
      <c r="L356" s="36"/>
      <c r="M356" s="206" t="s">
        <v>1</v>
      </c>
      <c r="N356" s="207" t="s">
        <v>41</v>
      </c>
      <c r="O356" s="68"/>
      <c r="P356" s="208">
        <f t="shared" si="96"/>
        <v>0</v>
      </c>
      <c r="Q356" s="208">
        <v>0</v>
      </c>
      <c r="R356" s="208">
        <f t="shared" si="97"/>
        <v>0</v>
      </c>
      <c r="S356" s="208">
        <v>0</v>
      </c>
      <c r="T356" s="209">
        <f t="shared" si="98"/>
        <v>0</v>
      </c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R356" s="210" t="s">
        <v>251</v>
      </c>
      <c r="AT356" s="210" t="s">
        <v>173</v>
      </c>
      <c r="AU356" s="210" t="s">
        <v>86</v>
      </c>
      <c r="AY356" s="14" t="s">
        <v>169</v>
      </c>
      <c r="BE356" s="211">
        <f t="shared" si="99"/>
        <v>0</v>
      </c>
      <c r="BF356" s="211">
        <f t="shared" si="100"/>
        <v>0</v>
      </c>
      <c r="BG356" s="211">
        <f t="shared" si="101"/>
        <v>0</v>
      </c>
      <c r="BH356" s="211">
        <f t="shared" si="102"/>
        <v>0</v>
      </c>
      <c r="BI356" s="211">
        <f t="shared" si="103"/>
        <v>0</v>
      </c>
      <c r="BJ356" s="14" t="s">
        <v>84</v>
      </c>
      <c r="BK356" s="211">
        <f t="shared" si="104"/>
        <v>0</v>
      </c>
      <c r="BL356" s="14" t="s">
        <v>251</v>
      </c>
      <c r="BM356" s="210" t="s">
        <v>1621</v>
      </c>
    </row>
    <row r="357" spans="1:65" s="2" customFormat="1" ht="16.5" customHeight="1">
      <c r="A357" s="31"/>
      <c r="B357" s="32"/>
      <c r="C357" s="198" t="s">
        <v>1622</v>
      </c>
      <c r="D357" s="198" t="s">
        <v>173</v>
      </c>
      <c r="E357" s="199" t="s">
        <v>1623</v>
      </c>
      <c r="F357" s="200" t="s">
        <v>1624</v>
      </c>
      <c r="G357" s="201" t="s">
        <v>176</v>
      </c>
      <c r="H357" s="202">
        <v>54.01</v>
      </c>
      <c r="I357" s="203"/>
      <c r="J357" s="204">
        <f t="shared" si="95"/>
        <v>0</v>
      </c>
      <c r="K357" s="205"/>
      <c r="L357" s="36"/>
      <c r="M357" s="206" t="s">
        <v>1</v>
      </c>
      <c r="N357" s="207" t="s">
        <v>41</v>
      </c>
      <c r="O357" s="68"/>
      <c r="P357" s="208">
        <f t="shared" si="96"/>
        <v>0</v>
      </c>
      <c r="Q357" s="208">
        <v>2.9999999999999997E-4</v>
      </c>
      <c r="R357" s="208">
        <f t="shared" si="97"/>
        <v>1.6202999999999999E-2</v>
      </c>
      <c r="S357" s="208">
        <v>0</v>
      </c>
      <c r="T357" s="209">
        <f t="shared" si="98"/>
        <v>0</v>
      </c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R357" s="210" t="s">
        <v>251</v>
      </c>
      <c r="AT357" s="210" t="s">
        <v>173</v>
      </c>
      <c r="AU357" s="210" t="s">
        <v>86</v>
      </c>
      <c r="AY357" s="14" t="s">
        <v>169</v>
      </c>
      <c r="BE357" s="211">
        <f t="shared" si="99"/>
        <v>0</v>
      </c>
      <c r="BF357" s="211">
        <f t="shared" si="100"/>
        <v>0</v>
      </c>
      <c r="BG357" s="211">
        <f t="shared" si="101"/>
        <v>0</v>
      </c>
      <c r="BH357" s="211">
        <f t="shared" si="102"/>
        <v>0</v>
      </c>
      <c r="BI357" s="211">
        <f t="shared" si="103"/>
        <v>0</v>
      </c>
      <c r="BJ357" s="14" t="s">
        <v>84</v>
      </c>
      <c r="BK357" s="211">
        <f t="shared" si="104"/>
        <v>0</v>
      </c>
      <c r="BL357" s="14" t="s">
        <v>251</v>
      </c>
      <c r="BM357" s="210" t="s">
        <v>1625</v>
      </c>
    </row>
    <row r="358" spans="1:65" s="2" customFormat="1" ht="16.5" customHeight="1">
      <c r="A358" s="31"/>
      <c r="B358" s="32"/>
      <c r="C358" s="198" t="s">
        <v>1626</v>
      </c>
      <c r="D358" s="198" t="s">
        <v>173</v>
      </c>
      <c r="E358" s="199" t="s">
        <v>1627</v>
      </c>
      <c r="F358" s="200" t="s">
        <v>1628</v>
      </c>
      <c r="G358" s="201" t="s">
        <v>275</v>
      </c>
      <c r="H358" s="202">
        <v>66.715999999999994</v>
      </c>
      <c r="I358" s="203"/>
      <c r="J358" s="204">
        <f t="shared" si="95"/>
        <v>0</v>
      </c>
      <c r="K358" s="205"/>
      <c r="L358" s="36"/>
      <c r="M358" s="206" t="s">
        <v>1</v>
      </c>
      <c r="N358" s="207" t="s">
        <v>41</v>
      </c>
      <c r="O358" s="68"/>
      <c r="P358" s="208">
        <f t="shared" si="96"/>
        <v>0</v>
      </c>
      <c r="Q358" s="208">
        <v>3.0000000000000001E-5</v>
      </c>
      <c r="R358" s="208">
        <f t="shared" si="97"/>
        <v>2.0014799999999999E-3</v>
      </c>
      <c r="S358" s="208">
        <v>0</v>
      </c>
      <c r="T358" s="209">
        <f t="shared" si="98"/>
        <v>0</v>
      </c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  <c r="AR358" s="210" t="s">
        <v>251</v>
      </c>
      <c r="AT358" s="210" t="s">
        <v>173</v>
      </c>
      <c r="AU358" s="210" t="s">
        <v>86</v>
      </c>
      <c r="AY358" s="14" t="s">
        <v>169</v>
      </c>
      <c r="BE358" s="211">
        <f t="shared" si="99"/>
        <v>0</v>
      </c>
      <c r="BF358" s="211">
        <f t="shared" si="100"/>
        <v>0</v>
      </c>
      <c r="BG358" s="211">
        <f t="shared" si="101"/>
        <v>0</v>
      </c>
      <c r="BH358" s="211">
        <f t="shared" si="102"/>
        <v>0</v>
      </c>
      <c r="BI358" s="211">
        <f t="shared" si="103"/>
        <v>0</v>
      </c>
      <c r="BJ358" s="14" t="s">
        <v>84</v>
      </c>
      <c r="BK358" s="211">
        <f t="shared" si="104"/>
        <v>0</v>
      </c>
      <c r="BL358" s="14" t="s">
        <v>251</v>
      </c>
      <c r="BM358" s="210" t="s">
        <v>1629</v>
      </c>
    </row>
    <row r="359" spans="1:65" s="2" customFormat="1" ht="21.75" customHeight="1">
      <c r="A359" s="31"/>
      <c r="B359" s="32"/>
      <c r="C359" s="198" t="s">
        <v>1630</v>
      </c>
      <c r="D359" s="198" t="s">
        <v>173</v>
      </c>
      <c r="E359" s="199" t="s">
        <v>1631</v>
      </c>
      <c r="F359" s="200" t="s">
        <v>1632</v>
      </c>
      <c r="G359" s="201" t="s">
        <v>220</v>
      </c>
      <c r="H359" s="202">
        <v>3.8090000000000002</v>
      </c>
      <c r="I359" s="203"/>
      <c r="J359" s="204">
        <f t="shared" si="95"/>
        <v>0</v>
      </c>
      <c r="K359" s="205"/>
      <c r="L359" s="36"/>
      <c r="M359" s="206" t="s">
        <v>1</v>
      </c>
      <c r="N359" s="207" t="s">
        <v>41</v>
      </c>
      <c r="O359" s="68"/>
      <c r="P359" s="208">
        <f t="shared" si="96"/>
        <v>0</v>
      </c>
      <c r="Q359" s="208">
        <v>0</v>
      </c>
      <c r="R359" s="208">
        <f t="shared" si="97"/>
        <v>0</v>
      </c>
      <c r="S359" s="208">
        <v>0</v>
      </c>
      <c r="T359" s="209">
        <f t="shared" si="98"/>
        <v>0</v>
      </c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R359" s="210" t="s">
        <v>251</v>
      </c>
      <c r="AT359" s="210" t="s">
        <v>173</v>
      </c>
      <c r="AU359" s="210" t="s">
        <v>86</v>
      </c>
      <c r="AY359" s="14" t="s">
        <v>169</v>
      </c>
      <c r="BE359" s="211">
        <f t="shared" si="99"/>
        <v>0</v>
      </c>
      <c r="BF359" s="211">
        <f t="shared" si="100"/>
        <v>0</v>
      </c>
      <c r="BG359" s="211">
        <f t="shared" si="101"/>
        <v>0</v>
      </c>
      <c r="BH359" s="211">
        <f t="shared" si="102"/>
        <v>0</v>
      </c>
      <c r="BI359" s="211">
        <f t="shared" si="103"/>
        <v>0</v>
      </c>
      <c r="BJ359" s="14" t="s">
        <v>84</v>
      </c>
      <c r="BK359" s="211">
        <f t="shared" si="104"/>
        <v>0</v>
      </c>
      <c r="BL359" s="14" t="s">
        <v>251</v>
      </c>
      <c r="BM359" s="210" t="s">
        <v>1633</v>
      </c>
    </row>
    <row r="360" spans="1:65" s="12" customFormat="1" ht="22.9" customHeight="1">
      <c r="B360" s="182"/>
      <c r="C360" s="183"/>
      <c r="D360" s="184" t="s">
        <v>75</v>
      </c>
      <c r="E360" s="196" t="s">
        <v>584</v>
      </c>
      <c r="F360" s="196" t="s">
        <v>585</v>
      </c>
      <c r="G360" s="183"/>
      <c r="H360" s="183"/>
      <c r="I360" s="186"/>
      <c r="J360" s="197">
        <f>BK360</f>
        <v>0</v>
      </c>
      <c r="K360" s="183"/>
      <c r="L360" s="188"/>
      <c r="M360" s="189"/>
      <c r="N360" s="190"/>
      <c r="O360" s="190"/>
      <c r="P360" s="191">
        <f>SUM(P361:P362)</f>
        <v>0</v>
      </c>
      <c r="Q360" s="190"/>
      <c r="R360" s="191">
        <f>SUM(R361:R362)</f>
        <v>0</v>
      </c>
      <c r="S360" s="190"/>
      <c r="T360" s="192">
        <f>SUM(T361:T362)</f>
        <v>0</v>
      </c>
      <c r="AR360" s="193" t="s">
        <v>86</v>
      </c>
      <c r="AT360" s="194" t="s">
        <v>75</v>
      </c>
      <c r="AU360" s="194" t="s">
        <v>84</v>
      </c>
      <c r="AY360" s="193" t="s">
        <v>169</v>
      </c>
      <c r="BK360" s="195">
        <f>SUM(BK361:BK362)</f>
        <v>0</v>
      </c>
    </row>
    <row r="361" spans="1:65" s="2" customFormat="1" ht="16.5" customHeight="1">
      <c r="A361" s="31"/>
      <c r="B361" s="32"/>
      <c r="C361" s="198" t="s">
        <v>448</v>
      </c>
      <c r="D361" s="198" t="s">
        <v>173</v>
      </c>
      <c r="E361" s="199" t="s">
        <v>1634</v>
      </c>
      <c r="F361" s="200" t="s">
        <v>1635</v>
      </c>
      <c r="G361" s="201" t="s">
        <v>275</v>
      </c>
      <c r="H361" s="202">
        <v>26.38</v>
      </c>
      <c r="I361" s="203"/>
      <c r="J361" s="204">
        <f>ROUND(I361*H361,2)</f>
        <v>0</v>
      </c>
      <c r="K361" s="205"/>
      <c r="L361" s="36"/>
      <c r="M361" s="206" t="s">
        <v>1</v>
      </c>
      <c r="N361" s="207" t="s">
        <v>41</v>
      </c>
      <c r="O361" s="68"/>
      <c r="P361" s="208">
        <f>O361*H361</f>
        <v>0</v>
      </c>
      <c r="Q361" s="208">
        <v>0</v>
      </c>
      <c r="R361" s="208">
        <f>Q361*H361</f>
        <v>0</v>
      </c>
      <c r="S361" s="208">
        <v>0</v>
      </c>
      <c r="T361" s="209">
        <f>S361*H361</f>
        <v>0</v>
      </c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R361" s="210" t="s">
        <v>251</v>
      </c>
      <c r="AT361" s="210" t="s">
        <v>173</v>
      </c>
      <c r="AU361" s="210" t="s">
        <v>86</v>
      </c>
      <c r="AY361" s="14" t="s">
        <v>169</v>
      </c>
      <c r="BE361" s="211">
        <f>IF(N361="základní",J361,0)</f>
        <v>0</v>
      </c>
      <c r="BF361" s="211">
        <f>IF(N361="snížená",J361,0)</f>
        <v>0</v>
      </c>
      <c r="BG361" s="211">
        <f>IF(N361="zákl. přenesená",J361,0)</f>
        <v>0</v>
      </c>
      <c r="BH361" s="211">
        <f>IF(N361="sníž. přenesená",J361,0)</f>
        <v>0</v>
      </c>
      <c r="BI361" s="211">
        <f>IF(N361="nulová",J361,0)</f>
        <v>0</v>
      </c>
      <c r="BJ361" s="14" t="s">
        <v>84</v>
      </c>
      <c r="BK361" s="211">
        <f>ROUND(I361*H361,2)</f>
        <v>0</v>
      </c>
      <c r="BL361" s="14" t="s">
        <v>251</v>
      </c>
      <c r="BM361" s="210" t="s">
        <v>1636</v>
      </c>
    </row>
    <row r="362" spans="1:65" s="2" customFormat="1" ht="16.5" customHeight="1">
      <c r="A362" s="31"/>
      <c r="B362" s="32"/>
      <c r="C362" s="217" t="s">
        <v>491</v>
      </c>
      <c r="D362" s="217" t="s">
        <v>922</v>
      </c>
      <c r="E362" s="218" t="s">
        <v>1637</v>
      </c>
      <c r="F362" s="219" t="s">
        <v>1638</v>
      </c>
      <c r="G362" s="220" t="s">
        <v>275</v>
      </c>
      <c r="H362" s="221">
        <v>27.9</v>
      </c>
      <c r="I362" s="222"/>
      <c r="J362" s="223">
        <f>ROUND(I362*H362,2)</f>
        <v>0</v>
      </c>
      <c r="K362" s="224"/>
      <c r="L362" s="225"/>
      <c r="M362" s="226" t="s">
        <v>1</v>
      </c>
      <c r="N362" s="227" t="s">
        <v>41</v>
      </c>
      <c r="O362" s="68"/>
      <c r="P362" s="208">
        <f>O362*H362</f>
        <v>0</v>
      </c>
      <c r="Q362" s="208">
        <v>0</v>
      </c>
      <c r="R362" s="208">
        <f>Q362*H362</f>
        <v>0</v>
      </c>
      <c r="S362" s="208">
        <v>0</v>
      </c>
      <c r="T362" s="209">
        <f>S362*H362</f>
        <v>0</v>
      </c>
      <c r="U362" s="31"/>
      <c r="V362" s="31"/>
      <c r="W362" s="31"/>
      <c r="X362" s="31"/>
      <c r="Y362" s="31"/>
      <c r="Z362" s="31"/>
      <c r="AA362" s="31"/>
      <c r="AB362" s="31"/>
      <c r="AC362" s="31"/>
      <c r="AD362" s="31"/>
      <c r="AE362" s="31"/>
      <c r="AR362" s="210" t="s">
        <v>259</v>
      </c>
      <c r="AT362" s="210" t="s">
        <v>922</v>
      </c>
      <c r="AU362" s="210" t="s">
        <v>86</v>
      </c>
      <c r="AY362" s="14" t="s">
        <v>169</v>
      </c>
      <c r="BE362" s="211">
        <f>IF(N362="základní",J362,0)</f>
        <v>0</v>
      </c>
      <c r="BF362" s="211">
        <f>IF(N362="snížená",J362,0)</f>
        <v>0</v>
      </c>
      <c r="BG362" s="211">
        <f>IF(N362="zákl. přenesená",J362,0)</f>
        <v>0</v>
      </c>
      <c r="BH362" s="211">
        <f>IF(N362="sníž. přenesená",J362,0)</f>
        <v>0</v>
      </c>
      <c r="BI362" s="211">
        <f>IF(N362="nulová",J362,0)</f>
        <v>0</v>
      </c>
      <c r="BJ362" s="14" t="s">
        <v>84</v>
      </c>
      <c r="BK362" s="211">
        <f>ROUND(I362*H362,2)</f>
        <v>0</v>
      </c>
      <c r="BL362" s="14" t="s">
        <v>251</v>
      </c>
      <c r="BM362" s="210" t="s">
        <v>1639</v>
      </c>
    </row>
    <row r="363" spans="1:65" s="12" customFormat="1" ht="22.9" customHeight="1">
      <c r="B363" s="182"/>
      <c r="C363" s="183"/>
      <c r="D363" s="184" t="s">
        <v>75</v>
      </c>
      <c r="E363" s="196" t="s">
        <v>1640</v>
      </c>
      <c r="F363" s="196" t="s">
        <v>1641</v>
      </c>
      <c r="G363" s="183"/>
      <c r="H363" s="183"/>
      <c r="I363" s="186"/>
      <c r="J363" s="197">
        <f>BK363</f>
        <v>0</v>
      </c>
      <c r="K363" s="183"/>
      <c r="L363" s="188"/>
      <c r="M363" s="189"/>
      <c r="N363" s="190"/>
      <c r="O363" s="190"/>
      <c r="P363" s="191">
        <f>SUM(P364:P369)</f>
        <v>0</v>
      </c>
      <c r="Q363" s="190"/>
      <c r="R363" s="191">
        <f>SUM(R364:R369)</f>
        <v>25.775246399999997</v>
      </c>
      <c r="S363" s="190"/>
      <c r="T363" s="192">
        <f>SUM(T364:T369)</f>
        <v>0</v>
      </c>
      <c r="AR363" s="193" t="s">
        <v>86</v>
      </c>
      <c r="AT363" s="194" t="s">
        <v>75</v>
      </c>
      <c r="AU363" s="194" t="s">
        <v>84</v>
      </c>
      <c r="AY363" s="193" t="s">
        <v>169</v>
      </c>
      <c r="BK363" s="195">
        <f>SUM(BK364:BK369)</f>
        <v>0</v>
      </c>
    </row>
    <row r="364" spans="1:65" s="2" customFormat="1" ht="21.75" customHeight="1">
      <c r="A364" s="31"/>
      <c r="B364" s="32"/>
      <c r="C364" s="198" t="s">
        <v>1642</v>
      </c>
      <c r="D364" s="198" t="s">
        <v>173</v>
      </c>
      <c r="E364" s="199" t="s">
        <v>1643</v>
      </c>
      <c r="F364" s="200" t="s">
        <v>1644</v>
      </c>
      <c r="G364" s="201" t="s">
        <v>275</v>
      </c>
      <c r="H364" s="202">
        <v>21.535</v>
      </c>
      <c r="I364" s="203"/>
      <c r="J364" s="204">
        <f t="shared" ref="J364:J369" si="105">ROUND(I364*H364,2)</f>
        <v>0</v>
      </c>
      <c r="K364" s="205"/>
      <c r="L364" s="36"/>
      <c r="M364" s="206" t="s">
        <v>1</v>
      </c>
      <c r="N364" s="207" t="s">
        <v>41</v>
      </c>
      <c r="O364" s="68"/>
      <c r="P364" s="208">
        <f t="shared" ref="P364:P369" si="106">O364*H364</f>
        <v>0</v>
      </c>
      <c r="Q364" s="208">
        <v>8.2400000000000008E-3</v>
      </c>
      <c r="R364" s="208">
        <f t="shared" ref="R364:R369" si="107">Q364*H364</f>
        <v>0.17744840000000001</v>
      </c>
      <c r="S364" s="208">
        <v>0</v>
      </c>
      <c r="T364" s="209">
        <f t="shared" ref="T364:T369" si="108">S364*H364</f>
        <v>0</v>
      </c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R364" s="210" t="s">
        <v>251</v>
      </c>
      <c r="AT364" s="210" t="s">
        <v>173</v>
      </c>
      <c r="AU364" s="210" t="s">
        <v>86</v>
      </c>
      <c r="AY364" s="14" t="s">
        <v>169</v>
      </c>
      <c r="BE364" s="211">
        <f t="shared" ref="BE364:BE369" si="109">IF(N364="základní",J364,0)</f>
        <v>0</v>
      </c>
      <c r="BF364" s="211">
        <f t="shared" ref="BF364:BF369" si="110">IF(N364="snížená",J364,0)</f>
        <v>0</v>
      </c>
      <c r="BG364" s="211">
        <f t="shared" ref="BG364:BG369" si="111">IF(N364="zákl. přenesená",J364,0)</f>
        <v>0</v>
      </c>
      <c r="BH364" s="211">
        <f t="shared" ref="BH364:BH369" si="112">IF(N364="sníž. přenesená",J364,0)</f>
        <v>0</v>
      </c>
      <c r="BI364" s="211">
        <f t="shared" ref="BI364:BI369" si="113">IF(N364="nulová",J364,0)</f>
        <v>0</v>
      </c>
      <c r="BJ364" s="14" t="s">
        <v>84</v>
      </c>
      <c r="BK364" s="211">
        <f t="shared" ref="BK364:BK369" si="114">ROUND(I364*H364,2)</f>
        <v>0</v>
      </c>
      <c r="BL364" s="14" t="s">
        <v>251</v>
      </c>
      <c r="BM364" s="210" t="s">
        <v>1645</v>
      </c>
    </row>
    <row r="365" spans="1:65" s="2" customFormat="1" ht="21.75" customHeight="1">
      <c r="A365" s="31"/>
      <c r="B365" s="32"/>
      <c r="C365" s="198" t="s">
        <v>475</v>
      </c>
      <c r="D365" s="198" t="s">
        <v>173</v>
      </c>
      <c r="E365" s="199" t="s">
        <v>1646</v>
      </c>
      <c r="F365" s="200" t="s">
        <v>1647</v>
      </c>
      <c r="G365" s="201" t="s">
        <v>275</v>
      </c>
      <c r="H365" s="202">
        <v>5</v>
      </c>
      <c r="I365" s="203"/>
      <c r="J365" s="204">
        <f t="shared" si="105"/>
        <v>0</v>
      </c>
      <c r="K365" s="205"/>
      <c r="L365" s="36"/>
      <c r="M365" s="206" t="s">
        <v>1</v>
      </c>
      <c r="N365" s="207" t="s">
        <v>41</v>
      </c>
      <c r="O365" s="68"/>
      <c r="P365" s="208">
        <f t="shared" si="106"/>
        <v>0</v>
      </c>
      <c r="Q365" s="208">
        <v>8.2400000000000008E-3</v>
      </c>
      <c r="R365" s="208">
        <f t="shared" si="107"/>
        <v>4.1200000000000001E-2</v>
      </c>
      <c r="S365" s="208">
        <v>0</v>
      </c>
      <c r="T365" s="209">
        <f t="shared" si="108"/>
        <v>0</v>
      </c>
      <c r="U365" s="31"/>
      <c r="V365" s="31"/>
      <c r="W365" s="31"/>
      <c r="X365" s="31"/>
      <c r="Y365" s="31"/>
      <c r="Z365" s="31"/>
      <c r="AA365" s="31"/>
      <c r="AB365" s="31"/>
      <c r="AC365" s="31"/>
      <c r="AD365" s="31"/>
      <c r="AE365" s="31"/>
      <c r="AR365" s="210" t="s">
        <v>251</v>
      </c>
      <c r="AT365" s="210" t="s">
        <v>173</v>
      </c>
      <c r="AU365" s="210" t="s">
        <v>86</v>
      </c>
      <c r="AY365" s="14" t="s">
        <v>169</v>
      </c>
      <c r="BE365" s="211">
        <f t="shared" si="109"/>
        <v>0</v>
      </c>
      <c r="BF365" s="211">
        <f t="shared" si="110"/>
        <v>0</v>
      </c>
      <c r="BG365" s="211">
        <f t="shared" si="111"/>
        <v>0</v>
      </c>
      <c r="BH365" s="211">
        <f t="shared" si="112"/>
        <v>0</v>
      </c>
      <c r="BI365" s="211">
        <f t="shared" si="113"/>
        <v>0</v>
      </c>
      <c r="BJ365" s="14" t="s">
        <v>84</v>
      </c>
      <c r="BK365" s="211">
        <f t="shared" si="114"/>
        <v>0</v>
      </c>
      <c r="BL365" s="14" t="s">
        <v>251</v>
      </c>
      <c r="BM365" s="210" t="s">
        <v>1648</v>
      </c>
    </row>
    <row r="366" spans="1:65" s="2" customFormat="1" ht="21.75" customHeight="1">
      <c r="A366" s="31"/>
      <c r="B366" s="32"/>
      <c r="C366" s="198" t="s">
        <v>433</v>
      </c>
      <c r="D366" s="198" t="s">
        <v>173</v>
      </c>
      <c r="E366" s="199" t="s">
        <v>1649</v>
      </c>
      <c r="F366" s="200" t="s">
        <v>1650</v>
      </c>
      <c r="G366" s="201" t="s">
        <v>176</v>
      </c>
      <c r="H366" s="202">
        <v>150.51</v>
      </c>
      <c r="I366" s="203"/>
      <c r="J366" s="204">
        <f t="shared" si="105"/>
        <v>0</v>
      </c>
      <c r="K366" s="205"/>
      <c r="L366" s="36"/>
      <c r="M366" s="206" t="s">
        <v>1</v>
      </c>
      <c r="N366" s="207" t="s">
        <v>41</v>
      </c>
      <c r="O366" s="68"/>
      <c r="P366" s="208">
        <f t="shared" si="106"/>
        <v>0</v>
      </c>
      <c r="Q366" s="208">
        <v>5.6599999999999998E-2</v>
      </c>
      <c r="R366" s="208">
        <f t="shared" si="107"/>
        <v>8.5188659999999992</v>
      </c>
      <c r="S366" s="208">
        <v>0</v>
      </c>
      <c r="T366" s="209">
        <f t="shared" si="108"/>
        <v>0</v>
      </c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R366" s="210" t="s">
        <v>251</v>
      </c>
      <c r="AT366" s="210" t="s">
        <v>173</v>
      </c>
      <c r="AU366" s="210" t="s">
        <v>86</v>
      </c>
      <c r="AY366" s="14" t="s">
        <v>169</v>
      </c>
      <c r="BE366" s="211">
        <f t="shared" si="109"/>
        <v>0</v>
      </c>
      <c r="BF366" s="211">
        <f t="shared" si="110"/>
        <v>0</v>
      </c>
      <c r="BG366" s="211">
        <f t="shared" si="111"/>
        <v>0</v>
      </c>
      <c r="BH366" s="211">
        <f t="shared" si="112"/>
        <v>0</v>
      </c>
      <c r="BI366" s="211">
        <f t="shared" si="113"/>
        <v>0</v>
      </c>
      <c r="BJ366" s="14" t="s">
        <v>84</v>
      </c>
      <c r="BK366" s="211">
        <f t="shared" si="114"/>
        <v>0</v>
      </c>
      <c r="BL366" s="14" t="s">
        <v>251</v>
      </c>
      <c r="BM366" s="210" t="s">
        <v>1651</v>
      </c>
    </row>
    <row r="367" spans="1:65" s="2" customFormat="1" ht="16.5" customHeight="1">
      <c r="A367" s="31"/>
      <c r="B367" s="32"/>
      <c r="C367" s="198" t="s">
        <v>1652</v>
      </c>
      <c r="D367" s="198" t="s">
        <v>173</v>
      </c>
      <c r="E367" s="199" t="s">
        <v>1653</v>
      </c>
      <c r="F367" s="200" t="s">
        <v>1654</v>
      </c>
      <c r="G367" s="201" t="s">
        <v>176</v>
      </c>
      <c r="H367" s="202">
        <v>150.51</v>
      </c>
      <c r="I367" s="203"/>
      <c r="J367" s="204">
        <f t="shared" si="105"/>
        <v>0</v>
      </c>
      <c r="K367" s="205"/>
      <c r="L367" s="36"/>
      <c r="M367" s="206" t="s">
        <v>1</v>
      </c>
      <c r="N367" s="207" t="s">
        <v>41</v>
      </c>
      <c r="O367" s="68"/>
      <c r="P367" s="208">
        <f t="shared" si="106"/>
        <v>0</v>
      </c>
      <c r="Q367" s="208">
        <v>5.6599999999999998E-2</v>
      </c>
      <c r="R367" s="208">
        <f t="shared" si="107"/>
        <v>8.5188659999999992</v>
      </c>
      <c r="S367" s="208">
        <v>0</v>
      </c>
      <c r="T367" s="209">
        <f t="shared" si="108"/>
        <v>0</v>
      </c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R367" s="210" t="s">
        <v>251</v>
      </c>
      <c r="AT367" s="210" t="s">
        <v>173</v>
      </c>
      <c r="AU367" s="210" t="s">
        <v>86</v>
      </c>
      <c r="AY367" s="14" t="s">
        <v>169</v>
      </c>
      <c r="BE367" s="211">
        <f t="shared" si="109"/>
        <v>0</v>
      </c>
      <c r="BF367" s="211">
        <f t="shared" si="110"/>
        <v>0</v>
      </c>
      <c r="BG367" s="211">
        <f t="shared" si="111"/>
        <v>0</v>
      </c>
      <c r="BH367" s="211">
        <f t="shared" si="112"/>
        <v>0</v>
      </c>
      <c r="BI367" s="211">
        <f t="shared" si="113"/>
        <v>0</v>
      </c>
      <c r="BJ367" s="14" t="s">
        <v>84</v>
      </c>
      <c r="BK367" s="211">
        <f t="shared" si="114"/>
        <v>0</v>
      </c>
      <c r="BL367" s="14" t="s">
        <v>251</v>
      </c>
      <c r="BM367" s="210" t="s">
        <v>1655</v>
      </c>
    </row>
    <row r="368" spans="1:65" s="2" customFormat="1" ht="16.5" customHeight="1">
      <c r="A368" s="31"/>
      <c r="B368" s="32"/>
      <c r="C368" s="198" t="s">
        <v>1656</v>
      </c>
      <c r="D368" s="198" t="s">
        <v>173</v>
      </c>
      <c r="E368" s="199" t="s">
        <v>1657</v>
      </c>
      <c r="F368" s="200" t="s">
        <v>1658</v>
      </c>
      <c r="G368" s="201" t="s">
        <v>176</v>
      </c>
      <c r="H368" s="202">
        <v>150.51</v>
      </c>
      <c r="I368" s="203"/>
      <c r="J368" s="204">
        <f t="shared" si="105"/>
        <v>0</v>
      </c>
      <c r="K368" s="205"/>
      <c r="L368" s="36"/>
      <c r="M368" s="206" t="s">
        <v>1</v>
      </c>
      <c r="N368" s="207" t="s">
        <v>41</v>
      </c>
      <c r="O368" s="68"/>
      <c r="P368" s="208">
        <f t="shared" si="106"/>
        <v>0</v>
      </c>
      <c r="Q368" s="208">
        <v>5.6599999999999998E-2</v>
      </c>
      <c r="R368" s="208">
        <f t="shared" si="107"/>
        <v>8.5188659999999992</v>
      </c>
      <c r="S368" s="208">
        <v>0</v>
      </c>
      <c r="T368" s="209">
        <f t="shared" si="108"/>
        <v>0</v>
      </c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R368" s="210" t="s">
        <v>251</v>
      </c>
      <c r="AT368" s="210" t="s">
        <v>173</v>
      </c>
      <c r="AU368" s="210" t="s">
        <v>86</v>
      </c>
      <c r="AY368" s="14" t="s">
        <v>169</v>
      </c>
      <c r="BE368" s="211">
        <f t="shared" si="109"/>
        <v>0</v>
      </c>
      <c r="BF368" s="211">
        <f t="shared" si="110"/>
        <v>0</v>
      </c>
      <c r="BG368" s="211">
        <f t="shared" si="111"/>
        <v>0</v>
      </c>
      <c r="BH368" s="211">
        <f t="shared" si="112"/>
        <v>0</v>
      </c>
      <c r="BI368" s="211">
        <f t="shared" si="113"/>
        <v>0</v>
      </c>
      <c r="BJ368" s="14" t="s">
        <v>84</v>
      </c>
      <c r="BK368" s="211">
        <f t="shared" si="114"/>
        <v>0</v>
      </c>
      <c r="BL368" s="14" t="s">
        <v>251</v>
      </c>
      <c r="BM368" s="210" t="s">
        <v>1659</v>
      </c>
    </row>
    <row r="369" spans="1:65" s="2" customFormat="1" ht="21.75" customHeight="1">
      <c r="A369" s="31"/>
      <c r="B369" s="32"/>
      <c r="C369" s="198" t="s">
        <v>1660</v>
      </c>
      <c r="D369" s="198" t="s">
        <v>173</v>
      </c>
      <c r="E369" s="199" t="s">
        <v>1661</v>
      </c>
      <c r="F369" s="200" t="s">
        <v>1662</v>
      </c>
      <c r="G369" s="201" t="s">
        <v>220</v>
      </c>
      <c r="H369" s="202">
        <v>25.774999999999999</v>
      </c>
      <c r="I369" s="203"/>
      <c r="J369" s="204">
        <f t="shared" si="105"/>
        <v>0</v>
      </c>
      <c r="K369" s="205"/>
      <c r="L369" s="36"/>
      <c r="M369" s="206" t="s">
        <v>1</v>
      </c>
      <c r="N369" s="207" t="s">
        <v>41</v>
      </c>
      <c r="O369" s="68"/>
      <c r="P369" s="208">
        <f t="shared" si="106"/>
        <v>0</v>
      </c>
      <c r="Q369" s="208">
        <v>0</v>
      </c>
      <c r="R369" s="208">
        <f t="shared" si="107"/>
        <v>0</v>
      </c>
      <c r="S369" s="208">
        <v>0</v>
      </c>
      <c r="T369" s="209">
        <f t="shared" si="108"/>
        <v>0</v>
      </c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R369" s="210" t="s">
        <v>251</v>
      </c>
      <c r="AT369" s="210" t="s">
        <v>173</v>
      </c>
      <c r="AU369" s="210" t="s">
        <v>86</v>
      </c>
      <c r="AY369" s="14" t="s">
        <v>169</v>
      </c>
      <c r="BE369" s="211">
        <f t="shared" si="109"/>
        <v>0</v>
      </c>
      <c r="BF369" s="211">
        <f t="shared" si="110"/>
        <v>0</v>
      </c>
      <c r="BG369" s="211">
        <f t="shared" si="111"/>
        <v>0</v>
      </c>
      <c r="BH369" s="211">
        <f t="shared" si="112"/>
        <v>0</v>
      </c>
      <c r="BI369" s="211">
        <f t="shared" si="113"/>
        <v>0</v>
      </c>
      <c r="BJ369" s="14" t="s">
        <v>84</v>
      </c>
      <c r="BK369" s="211">
        <f t="shared" si="114"/>
        <v>0</v>
      </c>
      <c r="BL369" s="14" t="s">
        <v>251</v>
      </c>
      <c r="BM369" s="210" t="s">
        <v>1663</v>
      </c>
    </row>
    <row r="370" spans="1:65" s="12" customFormat="1" ht="22.9" customHeight="1">
      <c r="B370" s="182"/>
      <c r="C370" s="183"/>
      <c r="D370" s="184" t="s">
        <v>75</v>
      </c>
      <c r="E370" s="196" t="s">
        <v>599</v>
      </c>
      <c r="F370" s="196" t="s">
        <v>600</v>
      </c>
      <c r="G370" s="183"/>
      <c r="H370" s="183"/>
      <c r="I370" s="186"/>
      <c r="J370" s="197">
        <f>BK370</f>
        <v>0</v>
      </c>
      <c r="K370" s="183"/>
      <c r="L370" s="188"/>
      <c r="M370" s="189"/>
      <c r="N370" s="190"/>
      <c r="O370" s="190"/>
      <c r="P370" s="191">
        <f>SUM(P371:P394)</f>
        <v>0</v>
      </c>
      <c r="Q370" s="190"/>
      <c r="R370" s="191">
        <f>SUM(R371:R394)</f>
        <v>4.9877785900000013</v>
      </c>
      <c r="S370" s="190"/>
      <c r="T370" s="192">
        <f>SUM(T371:T394)</f>
        <v>0</v>
      </c>
      <c r="AR370" s="193" t="s">
        <v>86</v>
      </c>
      <c r="AT370" s="194" t="s">
        <v>75</v>
      </c>
      <c r="AU370" s="194" t="s">
        <v>84</v>
      </c>
      <c r="AY370" s="193" t="s">
        <v>169</v>
      </c>
      <c r="BK370" s="195">
        <f>SUM(BK371:BK394)</f>
        <v>0</v>
      </c>
    </row>
    <row r="371" spans="1:65" s="2" customFormat="1" ht="21.75" customHeight="1">
      <c r="A371" s="31"/>
      <c r="B371" s="32"/>
      <c r="C371" s="198" t="s">
        <v>506</v>
      </c>
      <c r="D371" s="198" t="s">
        <v>173</v>
      </c>
      <c r="E371" s="199" t="s">
        <v>1664</v>
      </c>
      <c r="F371" s="200" t="s">
        <v>1665</v>
      </c>
      <c r="G371" s="201" t="s">
        <v>176</v>
      </c>
      <c r="H371" s="202">
        <v>462.28500000000003</v>
      </c>
      <c r="I371" s="203"/>
      <c r="J371" s="204">
        <f t="shared" ref="J371:J394" si="115">ROUND(I371*H371,2)</f>
        <v>0</v>
      </c>
      <c r="K371" s="205"/>
      <c r="L371" s="36"/>
      <c r="M371" s="206" t="s">
        <v>1</v>
      </c>
      <c r="N371" s="207" t="s">
        <v>41</v>
      </c>
      <c r="O371" s="68"/>
      <c r="P371" s="208">
        <f t="shared" ref="P371:P394" si="116">O371*H371</f>
        <v>0</v>
      </c>
      <c r="Q371" s="208">
        <v>3.0000000000000001E-5</v>
      </c>
      <c r="R371" s="208">
        <f t="shared" ref="R371:R394" si="117">Q371*H371</f>
        <v>1.386855E-2</v>
      </c>
      <c r="S371" s="208">
        <v>0</v>
      </c>
      <c r="T371" s="209">
        <f t="shared" ref="T371:T394" si="118">S371*H371</f>
        <v>0</v>
      </c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  <c r="AR371" s="210" t="s">
        <v>251</v>
      </c>
      <c r="AT371" s="210" t="s">
        <v>173</v>
      </c>
      <c r="AU371" s="210" t="s">
        <v>86</v>
      </c>
      <c r="AY371" s="14" t="s">
        <v>169</v>
      </c>
      <c r="BE371" s="211">
        <f t="shared" ref="BE371:BE394" si="119">IF(N371="základní",J371,0)</f>
        <v>0</v>
      </c>
      <c r="BF371" s="211">
        <f t="shared" ref="BF371:BF394" si="120">IF(N371="snížená",J371,0)</f>
        <v>0</v>
      </c>
      <c r="BG371" s="211">
        <f t="shared" ref="BG371:BG394" si="121">IF(N371="zákl. přenesená",J371,0)</f>
        <v>0</v>
      </c>
      <c r="BH371" s="211">
        <f t="shared" ref="BH371:BH394" si="122">IF(N371="sníž. přenesená",J371,0)</f>
        <v>0</v>
      </c>
      <c r="BI371" s="211">
        <f t="shared" ref="BI371:BI394" si="123">IF(N371="nulová",J371,0)</f>
        <v>0</v>
      </c>
      <c r="BJ371" s="14" t="s">
        <v>84</v>
      </c>
      <c r="BK371" s="211">
        <f t="shared" ref="BK371:BK394" si="124">ROUND(I371*H371,2)</f>
        <v>0</v>
      </c>
      <c r="BL371" s="14" t="s">
        <v>251</v>
      </c>
      <c r="BM371" s="210" t="s">
        <v>1666</v>
      </c>
    </row>
    <row r="372" spans="1:65" s="2" customFormat="1" ht="21.75" customHeight="1">
      <c r="A372" s="31"/>
      <c r="B372" s="32"/>
      <c r="C372" s="198" t="s">
        <v>392</v>
      </c>
      <c r="D372" s="198" t="s">
        <v>173</v>
      </c>
      <c r="E372" s="199" t="s">
        <v>1667</v>
      </c>
      <c r="F372" s="200" t="s">
        <v>1668</v>
      </c>
      <c r="G372" s="201" t="s">
        <v>176</v>
      </c>
      <c r="H372" s="202">
        <v>462.28500000000003</v>
      </c>
      <c r="I372" s="203"/>
      <c r="J372" s="204">
        <f t="shared" si="115"/>
        <v>0</v>
      </c>
      <c r="K372" s="205"/>
      <c r="L372" s="36"/>
      <c r="M372" s="206" t="s">
        <v>1</v>
      </c>
      <c r="N372" s="207" t="s">
        <v>41</v>
      </c>
      <c r="O372" s="68"/>
      <c r="P372" s="208">
        <f t="shared" si="116"/>
        <v>0</v>
      </c>
      <c r="Q372" s="208">
        <v>4.5500000000000002E-3</v>
      </c>
      <c r="R372" s="208">
        <f t="shared" si="117"/>
        <v>2.1033967500000004</v>
      </c>
      <c r="S372" s="208">
        <v>0</v>
      </c>
      <c r="T372" s="209">
        <f t="shared" si="118"/>
        <v>0</v>
      </c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R372" s="210" t="s">
        <v>251</v>
      </c>
      <c r="AT372" s="210" t="s">
        <v>173</v>
      </c>
      <c r="AU372" s="210" t="s">
        <v>86</v>
      </c>
      <c r="AY372" s="14" t="s">
        <v>169</v>
      </c>
      <c r="BE372" s="211">
        <f t="shared" si="119"/>
        <v>0</v>
      </c>
      <c r="BF372" s="211">
        <f t="shared" si="120"/>
        <v>0</v>
      </c>
      <c r="BG372" s="211">
        <f t="shared" si="121"/>
        <v>0</v>
      </c>
      <c r="BH372" s="211">
        <f t="shared" si="122"/>
        <v>0</v>
      </c>
      <c r="BI372" s="211">
        <f t="shared" si="123"/>
        <v>0</v>
      </c>
      <c r="BJ372" s="14" t="s">
        <v>84</v>
      </c>
      <c r="BK372" s="211">
        <f t="shared" si="124"/>
        <v>0</v>
      </c>
      <c r="BL372" s="14" t="s">
        <v>251</v>
      </c>
      <c r="BM372" s="210" t="s">
        <v>1669</v>
      </c>
    </row>
    <row r="373" spans="1:65" s="2" customFormat="1" ht="16.5" customHeight="1">
      <c r="A373" s="31"/>
      <c r="B373" s="32"/>
      <c r="C373" s="198" t="s">
        <v>1670</v>
      </c>
      <c r="D373" s="198" t="s">
        <v>173</v>
      </c>
      <c r="E373" s="199" t="s">
        <v>1671</v>
      </c>
      <c r="F373" s="200" t="s">
        <v>1672</v>
      </c>
      <c r="G373" s="201" t="s">
        <v>176</v>
      </c>
      <c r="H373" s="202">
        <v>337.43700000000001</v>
      </c>
      <c r="I373" s="203"/>
      <c r="J373" s="204">
        <f t="shared" si="115"/>
        <v>0</v>
      </c>
      <c r="K373" s="205"/>
      <c r="L373" s="36"/>
      <c r="M373" s="206" t="s">
        <v>1</v>
      </c>
      <c r="N373" s="207" t="s">
        <v>41</v>
      </c>
      <c r="O373" s="68"/>
      <c r="P373" s="208">
        <f t="shared" si="116"/>
        <v>0</v>
      </c>
      <c r="Q373" s="208">
        <v>5.0000000000000001E-4</v>
      </c>
      <c r="R373" s="208">
        <f t="shared" si="117"/>
        <v>0.16871850000000002</v>
      </c>
      <c r="S373" s="208">
        <v>0</v>
      </c>
      <c r="T373" s="209">
        <f t="shared" si="118"/>
        <v>0</v>
      </c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R373" s="210" t="s">
        <v>251</v>
      </c>
      <c r="AT373" s="210" t="s">
        <v>173</v>
      </c>
      <c r="AU373" s="210" t="s">
        <v>86</v>
      </c>
      <c r="AY373" s="14" t="s">
        <v>169</v>
      </c>
      <c r="BE373" s="211">
        <f t="shared" si="119"/>
        <v>0</v>
      </c>
      <c r="BF373" s="211">
        <f t="shared" si="120"/>
        <v>0</v>
      </c>
      <c r="BG373" s="211">
        <f t="shared" si="121"/>
        <v>0</v>
      </c>
      <c r="BH373" s="211">
        <f t="shared" si="122"/>
        <v>0</v>
      </c>
      <c r="BI373" s="211">
        <f t="shared" si="123"/>
        <v>0</v>
      </c>
      <c r="BJ373" s="14" t="s">
        <v>84</v>
      </c>
      <c r="BK373" s="211">
        <f t="shared" si="124"/>
        <v>0</v>
      </c>
      <c r="BL373" s="14" t="s">
        <v>251</v>
      </c>
      <c r="BM373" s="210" t="s">
        <v>1673</v>
      </c>
    </row>
    <row r="374" spans="1:65" s="2" customFormat="1" ht="21.75" customHeight="1">
      <c r="A374" s="31"/>
      <c r="B374" s="32"/>
      <c r="C374" s="217" t="s">
        <v>1674</v>
      </c>
      <c r="D374" s="217" t="s">
        <v>922</v>
      </c>
      <c r="E374" s="218" t="s">
        <v>1675</v>
      </c>
      <c r="F374" s="219" t="s">
        <v>1676</v>
      </c>
      <c r="G374" s="220" t="s">
        <v>176</v>
      </c>
      <c r="H374" s="221">
        <v>408.62700000000001</v>
      </c>
      <c r="I374" s="222"/>
      <c r="J374" s="223">
        <f t="shared" si="115"/>
        <v>0</v>
      </c>
      <c r="K374" s="224"/>
      <c r="L374" s="225"/>
      <c r="M374" s="226" t="s">
        <v>1</v>
      </c>
      <c r="N374" s="227" t="s">
        <v>41</v>
      </c>
      <c r="O374" s="68"/>
      <c r="P374" s="208">
        <f t="shared" si="116"/>
        <v>0</v>
      </c>
      <c r="Q374" s="208">
        <v>5.4000000000000003E-3</v>
      </c>
      <c r="R374" s="208">
        <f t="shared" si="117"/>
        <v>2.2065858</v>
      </c>
      <c r="S374" s="208">
        <v>0</v>
      </c>
      <c r="T374" s="209">
        <f t="shared" si="118"/>
        <v>0</v>
      </c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  <c r="AR374" s="210" t="s">
        <v>259</v>
      </c>
      <c r="AT374" s="210" t="s">
        <v>922</v>
      </c>
      <c r="AU374" s="210" t="s">
        <v>86</v>
      </c>
      <c r="AY374" s="14" t="s">
        <v>169</v>
      </c>
      <c r="BE374" s="211">
        <f t="shared" si="119"/>
        <v>0</v>
      </c>
      <c r="BF374" s="211">
        <f t="shared" si="120"/>
        <v>0</v>
      </c>
      <c r="BG374" s="211">
        <f t="shared" si="121"/>
        <v>0</v>
      </c>
      <c r="BH374" s="211">
        <f t="shared" si="122"/>
        <v>0</v>
      </c>
      <c r="BI374" s="211">
        <f t="shared" si="123"/>
        <v>0</v>
      </c>
      <c r="BJ374" s="14" t="s">
        <v>84</v>
      </c>
      <c r="BK374" s="211">
        <f t="shared" si="124"/>
        <v>0</v>
      </c>
      <c r="BL374" s="14" t="s">
        <v>251</v>
      </c>
      <c r="BM374" s="210" t="s">
        <v>1677</v>
      </c>
    </row>
    <row r="375" spans="1:65" s="2" customFormat="1" ht="21.75" customHeight="1">
      <c r="A375" s="31"/>
      <c r="B375" s="32"/>
      <c r="C375" s="198" t="s">
        <v>1678</v>
      </c>
      <c r="D375" s="198" t="s">
        <v>173</v>
      </c>
      <c r="E375" s="199" t="s">
        <v>1679</v>
      </c>
      <c r="F375" s="200" t="s">
        <v>1680</v>
      </c>
      <c r="G375" s="201" t="s">
        <v>176</v>
      </c>
      <c r="H375" s="202">
        <v>16</v>
      </c>
      <c r="I375" s="203"/>
      <c r="J375" s="204">
        <f t="shared" si="115"/>
        <v>0</v>
      </c>
      <c r="K375" s="205"/>
      <c r="L375" s="36"/>
      <c r="M375" s="206" t="s">
        <v>1</v>
      </c>
      <c r="N375" s="207" t="s">
        <v>41</v>
      </c>
      <c r="O375" s="68"/>
      <c r="P375" s="208">
        <f t="shared" si="116"/>
        <v>0</v>
      </c>
      <c r="Q375" s="208">
        <v>2.9999999999999997E-4</v>
      </c>
      <c r="R375" s="208">
        <f t="shared" si="117"/>
        <v>4.7999999999999996E-3</v>
      </c>
      <c r="S375" s="208">
        <v>0</v>
      </c>
      <c r="T375" s="209">
        <f t="shared" si="118"/>
        <v>0</v>
      </c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R375" s="210" t="s">
        <v>251</v>
      </c>
      <c r="AT375" s="210" t="s">
        <v>173</v>
      </c>
      <c r="AU375" s="210" t="s">
        <v>86</v>
      </c>
      <c r="AY375" s="14" t="s">
        <v>169</v>
      </c>
      <c r="BE375" s="211">
        <f t="shared" si="119"/>
        <v>0</v>
      </c>
      <c r="BF375" s="211">
        <f t="shared" si="120"/>
        <v>0</v>
      </c>
      <c r="BG375" s="211">
        <f t="shared" si="121"/>
        <v>0</v>
      </c>
      <c r="BH375" s="211">
        <f t="shared" si="122"/>
        <v>0</v>
      </c>
      <c r="BI375" s="211">
        <f t="shared" si="123"/>
        <v>0</v>
      </c>
      <c r="BJ375" s="14" t="s">
        <v>84</v>
      </c>
      <c r="BK375" s="211">
        <f t="shared" si="124"/>
        <v>0</v>
      </c>
      <c r="BL375" s="14" t="s">
        <v>251</v>
      </c>
      <c r="BM375" s="210" t="s">
        <v>1681</v>
      </c>
    </row>
    <row r="376" spans="1:65" s="2" customFormat="1" ht="21.75" customHeight="1">
      <c r="A376" s="31"/>
      <c r="B376" s="32"/>
      <c r="C376" s="217" t="s">
        <v>1682</v>
      </c>
      <c r="D376" s="217" t="s">
        <v>922</v>
      </c>
      <c r="E376" s="218" t="s">
        <v>1683</v>
      </c>
      <c r="F376" s="219" t="s">
        <v>1684</v>
      </c>
      <c r="G376" s="220" t="s">
        <v>176</v>
      </c>
      <c r="H376" s="221">
        <v>16.850000000000001</v>
      </c>
      <c r="I376" s="222"/>
      <c r="J376" s="223">
        <f t="shared" si="115"/>
        <v>0</v>
      </c>
      <c r="K376" s="224"/>
      <c r="L376" s="225"/>
      <c r="M376" s="226" t="s">
        <v>1</v>
      </c>
      <c r="N376" s="227" t="s">
        <v>41</v>
      </c>
      <c r="O376" s="68"/>
      <c r="P376" s="208">
        <f t="shared" si="116"/>
        <v>0</v>
      </c>
      <c r="Q376" s="208">
        <v>4.3E-3</v>
      </c>
      <c r="R376" s="208">
        <f t="shared" si="117"/>
        <v>7.2455000000000006E-2</v>
      </c>
      <c r="S376" s="208">
        <v>0</v>
      </c>
      <c r="T376" s="209">
        <f t="shared" si="118"/>
        <v>0</v>
      </c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R376" s="210" t="s">
        <v>259</v>
      </c>
      <c r="AT376" s="210" t="s">
        <v>922</v>
      </c>
      <c r="AU376" s="210" t="s">
        <v>86</v>
      </c>
      <c r="AY376" s="14" t="s">
        <v>169</v>
      </c>
      <c r="BE376" s="211">
        <f t="shared" si="119"/>
        <v>0</v>
      </c>
      <c r="BF376" s="211">
        <f t="shared" si="120"/>
        <v>0</v>
      </c>
      <c r="BG376" s="211">
        <f t="shared" si="121"/>
        <v>0</v>
      </c>
      <c r="BH376" s="211">
        <f t="shared" si="122"/>
        <v>0</v>
      </c>
      <c r="BI376" s="211">
        <f t="shared" si="123"/>
        <v>0</v>
      </c>
      <c r="BJ376" s="14" t="s">
        <v>84</v>
      </c>
      <c r="BK376" s="211">
        <f t="shared" si="124"/>
        <v>0</v>
      </c>
      <c r="BL376" s="14" t="s">
        <v>251</v>
      </c>
      <c r="BM376" s="210" t="s">
        <v>1685</v>
      </c>
    </row>
    <row r="377" spans="1:65" s="2" customFormat="1" ht="21.75" customHeight="1">
      <c r="A377" s="31"/>
      <c r="B377" s="32"/>
      <c r="C377" s="198" t="s">
        <v>396</v>
      </c>
      <c r="D377" s="198" t="s">
        <v>173</v>
      </c>
      <c r="E377" s="199" t="s">
        <v>1686</v>
      </c>
      <c r="F377" s="200" t="s">
        <v>1687</v>
      </c>
      <c r="G377" s="201" t="s">
        <v>176</v>
      </c>
      <c r="H377" s="202">
        <v>88.947000000000003</v>
      </c>
      <c r="I377" s="203"/>
      <c r="J377" s="204">
        <f t="shared" si="115"/>
        <v>0</v>
      </c>
      <c r="K377" s="205"/>
      <c r="L377" s="36"/>
      <c r="M377" s="206" t="s">
        <v>1</v>
      </c>
      <c r="N377" s="207" t="s">
        <v>41</v>
      </c>
      <c r="O377" s="68"/>
      <c r="P377" s="208">
        <f t="shared" si="116"/>
        <v>0</v>
      </c>
      <c r="Q377" s="208">
        <v>2.9999999999999997E-4</v>
      </c>
      <c r="R377" s="208">
        <f t="shared" si="117"/>
        <v>2.6684099999999999E-2</v>
      </c>
      <c r="S377" s="208">
        <v>0</v>
      </c>
      <c r="T377" s="209">
        <f t="shared" si="118"/>
        <v>0</v>
      </c>
      <c r="U377" s="31"/>
      <c r="V377" s="31"/>
      <c r="W377" s="31"/>
      <c r="X377" s="31"/>
      <c r="Y377" s="31"/>
      <c r="Z377" s="31"/>
      <c r="AA377" s="31"/>
      <c r="AB377" s="31"/>
      <c r="AC377" s="31"/>
      <c r="AD377" s="31"/>
      <c r="AE377" s="31"/>
      <c r="AR377" s="210" t="s">
        <v>251</v>
      </c>
      <c r="AT377" s="210" t="s">
        <v>173</v>
      </c>
      <c r="AU377" s="210" t="s">
        <v>86</v>
      </c>
      <c r="AY377" s="14" t="s">
        <v>169</v>
      </c>
      <c r="BE377" s="211">
        <f t="shared" si="119"/>
        <v>0</v>
      </c>
      <c r="BF377" s="211">
        <f t="shared" si="120"/>
        <v>0</v>
      </c>
      <c r="BG377" s="211">
        <f t="shared" si="121"/>
        <v>0</v>
      </c>
      <c r="BH377" s="211">
        <f t="shared" si="122"/>
        <v>0</v>
      </c>
      <c r="BI377" s="211">
        <f t="shared" si="123"/>
        <v>0</v>
      </c>
      <c r="BJ377" s="14" t="s">
        <v>84</v>
      </c>
      <c r="BK377" s="211">
        <f t="shared" si="124"/>
        <v>0</v>
      </c>
      <c r="BL377" s="14" t="s">
        <v>251</v>
      </c>
      <c r="BM377" s="210" t="s">
        <v>1688</v>
      </c>
    </row>
    <row r="378" spans="1:65" s="2" customFormat="1" ht="33" customHeight="1">
      <c r="A378" s="31"/>
      <c r="B378" s="32"/>
      <c r="C378" s="217" t="s">
        <v>400</v>
      </c>
      <c r="D378" s="217" t="s">
        <v>922</v>
      </c>
      <c r="E378" s="218" t="s">
        <v>1689</v>
      </c>
      <c r="F378" s="219" t="s">
        <v>1690</v>
      </c>
      <c r="G378" s="220" t="s">
        <v>176</v>
      </c>
      <c r="H378" s="221">
        <v>122.1</v>
      </c>
      <c r="I378" s="222"/>
      <c r="J378" s="223">
        <f t="shared" si="115"/>
        <v>0</v>
      </c>
      <c r="K378" s="224"/>
      <c r="L378" s="225"/>
      <c r="M378" s="226" t="s">
        <v>1</v>
      </c>
      <c r="N378" s="227" t="s">
        <v>41</v>
      </c>
      <c r="O378" s="68"/>
      <c r="P378" s="208">
        <f t="shared" si="116"/>
        <v>0</v>
      </c>
      <c r="Q378" s="208">
        <v>1.8E-3</v>
      </c>
      <c r="R378" s="208">
        <f t="shared" si="117"/>
        <v>0.21977999999999998</v>
      </c>
      <c r="S378" s="208">
        <v>0</v>
      </c>
      <c r="T378" s="209">
        <f t="shared" si="118"/>
        <v>0</v>
      </c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R378" s="210" t="s">
        <v>259</v>
      </c>
      <c r="AT378" s="210" t="s">
        <v>922</v>
      </c>
      <c r="AU378" s="210" t="s">
        <v>86</v>
      </c>
      <c r="AY378" s="14" t="s">
        <v>169</v>
      </c>
      <c r="BE378" s="211">
        <f t="shared" si="119"/>
        <v>0</v>
      </c>
      <c r="BF378" s="211">
        <f t="shared" si="120"/>
        <v>0</v>
      </c>
      <c r="BG378" s="211">
        <f t="shared" si="121"/>
        <v>0</v>
      </c>
      <c r="BH378" s="211">
        <f t="shared" si="122"/>
        <v>0</v>
      </c>
      <c r="BI378" s="211">
        <f t="shared" si="123"/>
        <v>0</v>
      </c>
      <c r="BJ378" s="14" t="s">
        <v>84</v>
      </c>
      <c r="BK378" s="211">
        <f t="shared" si="124"/>
        <v>0</v>
      </c>
      <c r="BL378" s="14" t="s">
        <v>251</v>
      </c>
      <c r="BM378" s="210" t="s">
        <v>1691</v>
      </c>
    </row>
    <row r="379" spans="1:65" s="2" customFormat="1" ht="21.75" customHeight="1">
      <c r="A379" s="31"/>
      <c r="B379" s="32"/>
      <c r="C379" s="198" t="s">
        <v>1692</v>
      </c>
      <c r="D379" s="198" t="s">
        <v>173</v>
      </c>
      <c r="E379" s="199" t="s">
        <v>1693</v>
      </c>
      <c r="F379" s="200" t="s">
        <v>1694</v>
      </c>
      <c r="G379" s="201" t="s">
        <v>176</v>
      </c>
      <c r="H379" s="202">
        <v>5</v>
      </c>
      <c r="I379" s="203"/>
      <c r="J379" s="204">
        <f t="shared" si="115"/>
        <v>0</v>
      </c>
      <c r="K379" s="205"/>
      <c r="L379" s="36"/>
      <c r="M379" s="206" t="s">
        <v>1</v>
      </c>
      <c r="N379" s="207" t="s">
        <v>41</v>
      </c>
      <c r="O379" s="68"/>
      <c r="P379" s="208">
        <f t="shared" si="116"/>
        <v>0</v>
      </c>
      <c r="Q379" s="208">
        <v>2.9999999999999997E-4</v>
      </c>
      <c r="R379" s="208">
        <f t="shared" si="117"/>
        <v>1.4999999999999998E-3</v>
      </c>
      <c r="S379" s="208">
        <v>0</v>
      </c>
      <c r="T379" s="209">
        <f t="shared" si="118"/>
        <v>0</v>
      </c>
      <c r="U379" s="31"/>
      <c r="V379" s="31"/>
      <c r="W379" s="31"/>
      <c r="X379" s="31"/>
      <c r="Y379" s="31"/>
      <c r="Z379" s="31"/>
      <c r="AA379" s="31"/>
      <c r="AB379" s="31"/>
      <c r="AC379" s="31"/>
      <c r="AD379" s="31"/>
      <c r="AE379" s="31"/>
      <c r="AR379" s="210" t="s">
        <v>251</v>
      </c>
      <c r="AT379" s="210" t="s">
        <v>173</v>
      </c>
      <c r="AU379" s="210" t="s">
        <v>86</v>
      </c>
      <c r="AY379" s="14" t="s">
        <v>169</v>
      </c>
      <c r="BE379" s="211">
        <f t="shared" si="119"/>
        <v>0</v>
      </c>
      <c r="BF379" s="211">
        <f t="shared" si="120"/>
        <v>0</v>
      </c>
      <c r="BG379" s="211">
        <f t="shared" si="121"/>
        <v>0</v>
      </c>
      <c r="BH379" s="211">
        <f t="shared" si="122"/>
        <v>0</v>
      </c>
      <c r="BI379" s="211">
        <f t="shared" si="123"/>
        <v>0</v>
      </c>
      <c r="BJ379" s="14" t="s">
        <v>84</v>
      </c>
      <c r="BK379" s="211">
        <f t="shared" si="124"/>
        <v>0</v>
      </c>
      <c r="BL379" s="14" t="s">
        <v>251</v>
      </c>
      <c r="BM379" s="210" t="s">
        <v>1695</v>
      </c>
    </row>
    <row r="380" spans="1:65" s="2" customFormat="1" ht="21.75" customHeight="1">
      <c r="A380" s="31"/>
      <c r="B380" s="32"/>
      <c r="C380" s="198" t="s">
        <v>1696</v>
      </c>
      <c r="D380" s="198" t="s">
        <v>173</v>
      </c>
      <c r="E380" s="199" t="s">
        <v>1697</v>
      </c>
      <c r="F380" s="200" t="s">
        <v>1698</v>
      </c>
      <c r="G380" s="201" t="s">
        <v>275</v>
      </c>
      <c r="H380" s="202">
        <v>41.8</v>
      </c>
      <c r="I380" s="203"/>
      <c r="J380" s="204">
        <f t="shared" si="115"/>
        <v>0</v>
      </c>
      <c r="K380" s="205"/>
      <c r="L380" s="36"/>
      <c r="M380" s="206" t="s">
        <v>1</v>
      </c>
      <c r="N380" s="207" t="s">
        <v>41</v>
      </c>
      <c r="O380" s="68"/>
      <c r="P380" s="208">
        <f t="shared" si="116"/>
        <v>0</v>
      </c>
      <c r="Q380" s="208">
        <v>1.2E-4</v>
      </c>
      <c r="R380" s="208">
        <f t="shared" si="117"/>
        <v>5.0159999999999996E-3</v>
      </c>
      <c r="S380" s="208">
        <v>0</v>
      </c>
      <c r="T380" s="209">
        <f t="shared" si="118"/>
        <v>0</v>
      </c>
      <c r="U380" s="31"/>
      <c r="V380" s="31"/>
      <c r="W380" s="31"/>
      <c r="X380" s="31"/>
      <c r="Y380" s="31"/>
      <c r="Z380" s="31"/>
      <c r="AA380" s="31"/>
      <c r="AB380" s="31"/>
      <c r="AC380" s="31"/>
      <c r="AD380" s="31"/>
      <c r="AE380" s="31"/>
      <c r="AR380" s="210" t="s">
        <v>251</v>
      </c>
      <c r="AT380" s="210" t="s">
        <v>173</v>
      </c>
      <c r="AU380" s="210" t="s">
        <v>86</v>
      </c>
      <c r="AY380" s="14" t="s">
        <v>169</v>
      </c>
      <c r="BE380" s="211">
        <f t="shared" si="119"/>
        <v>0</v>
      </c>
      <c r="BF380" s="211">
        <f t="shared" si="120"/>
        <v>0</v>
      </c>
      <c r="BG380" s="211">
        <f t="shared" si="121"/>
        <v>0</v>
      </c>
      <c r="BH380" s="211">
        <f t="shared" si="122"/>
        <v>0</v>
      </c>
      <c r="BI380" s="211">
        <f t="shared" si="123"/>
        <v>0</v>
      </c>
      <c r="BJ380" s="14" t="s">
        <v>84</v>
      </c>
      <c r="BK380" s="211">
        <f t="shared" si="124"/>
        <v>0</v>
      </c>
      <c r="BL380" s="14" t="s">
        <v>251</v>
      </c>
      <c r="BM380" s="210" t="s">
        <v>1699</v>
      </c>
    </row>
    <row r="381" spans="1:65" s="2" customFormat="1" ht="21.75" customHeight="1">
      <c r="A381" s="31"/>
      <c r="B381" s="32"/>
      <c r="C381" s="198" t="s">
        <v>1700</v>
      </c>
      <c r="D381" s="198" t="s">
        <v>173</v>
      </c>
      <c r="E381" s="199" t="s">
        <v>1701</v>
      </c>
      <c r="F381" s="200" t="s">
        <v>1702</v>
      </c>
      <c r="G381" s="201" t="s">
        <v>275</v>
      </c>
      <c r="H381" s="202">
        <v>4.4000000000000004</v>
      </c>
      <c r="I381" s="203"/>
      <c r="J381" s="204">
        <f t="shared" si="115"/>
        <v>0</v>
      </c>
      <c r="K381" s="205"/>
      <c r="L381" s="36"/>
      <c r="M381" s="206" t="s">
        <v>1</v>
      </c>
      <c r="N381" s="207" t="s">
        <v>41</v>
      </c>
      <c r="O381" s="68"/>
      <c r="P381" s="208">
        <f t="shared" si="116"/>
        <v>0</v>
      </c>
      <c r="Q381" s="208">
        <v>8.0000000000000007E-5</v>
      </c>
      <c r="R381" s="208">
        <f t="shared" si="117"/>
        <v>3.5200000000000005E-4</v>
      </c>
      <c r="S381" s="208">
        <v>0</v>
      </c>
      <c r="T381" s="209">
        <f t="shared" si="118"/>
        <v>0</v>
      </c>
      <c r="U381" s="31"/>
      <c r="V381" s="31"/>
      <c r="W381" s="31"/>
      <c r="X381" s="31"/>
      <c r="Y381" s="31"/>
      <c r="Z381" s="31"/>
      <c r="AA381" s="31"/>
      <c r="AB381" s="31"/>
      <c r="AC381" s="31"/>
      <c r="AD381" s="31"/>
      <c r="AE381" s="31"/>
      <c r="AR381" s="210" t="s">
        <v>251</v>
      </c>
      <c r="AT381" s="210" t="s">
        <v>173</v>
      </c>
      <c r="AU381" s="210" t="s">
        <v>86</v>
      </c>
      <c r="AY381" s="14" t="s">
        <v>169</v>
      </c>
      <c r="BE381" s="211">
        <f t="shared" si="119"/>
        <v>0</v>
      </c>
      <c r="BF381" s="211">
        <f t="shared" si="120"/>
        <v>0</v>
      </c>
      <c r="BG381" s="211">
        <f t="shared" si="121"/>
        <v>0</v>
      </c>
      <c r="BH381" s="211">
        <f t="shared" si="122"/>
        <v>0</v>
      </c>
      <c r="BI381" s="211">
        <f t="shared" si="123"/>
        <v>0</v>
      </c>
      <c r="BJ381" s="14" t="s">
        <v>84</v>
      </c>
      <c r="BK381" s="211">
        <f t="shared" si="124"/>
        <v>0</v>
      </c>
      <c r="BL381" s="14" t="s">
        <v>251</v>
      </c>
      <c r="BM381" s="210" t="s">
        <v>1703</v>
      </c>
    </row>
    <row r="382" spans="1:65" s="2" customFormat="1" ht="21.75" customHeight="1">
      <c r="A382" s="31"/>
      <c r="B382" s="32"/>
      <c r="C382" s="198" t="s">
        <v>1704</v>
      </c>
      <c r="D382" s="198" t="s">
        <v>173</v>
      </c>
      <c r="E382" s="199" t="s">
        <v>1701</v>
      </c>
      <c r="F382" s="200" t="s">
        <v>1702</v>
      </c>
      <c r="G382" s="201" t="s">
        <v>275</v>
      </c>
      <c r="H382" s="202">
        <v>223.4</v>
      </c>
      <c r="I382" s="203"/>
      <c r="J382" s="204">
        <f t="shared" si="115"/>
        <v>0</v>
      </c>
      <c r="K382" s="205"/>
      <c r="L382" s="36"/>
      <c r="M382" s="206" t="s">
        <v>1</v>
      </c>
      <c r="N382" s="207" t="s">
        <v>41</v>
      </c>
      <c r="O382" s="68"/>
      <c r="P382" s="208">
        <f t="shared" si="116"/>
        <v>0</v>
      </c>
      <c r="Q382" s="208">
        <v>8.0000000000000007E-5</v>
      </c>
      <c r="R382" s="208">
        <f t="shared" si="117"/>
        <v>1.7872000000000002E-2</v>
      </c>
      <c r="S382" s="208">
        <v>0</v>
      </c>
      <c r="T382" s="209">
        <f t="shared" si="118"/>
        <v>0</v>
      </c>
      <c r="U382" s="31"/>
      <c r="V382" s="31"/>
      <c r="W382" s="31"/>
      <c r="X382" s="31"/>
      <c r="Y382" s="31"/>
      <c r="Z382" s="31"/>
      <c r="AA382" s="31"/>
      <c r="AB382" s="31"/>
      <c r="AC382" s="31"/>
      <c r="AD382" s="31"/>
      <c r="AE382" s="31"/>
      <c r="AR382" s="210" t="s">
        <v>251</v>
      </c>
      <c r="AT382" s="210" t="s">
        <v>173</v>
      </c>
      <c r="AU382" s="210" t="s">
        <v>86</v>
      </c>
      <c r="AY382" s="14" t="s">
        <v>169</v>
      </c>
      <c r="BE382" s="211">
        <f t="shared" si="119"/>
        <v>0</v>
      </c>
      <c r="BF382" s="211">
        <f t="shared" si="120"/>
        <v>0</v>
      </c>
      <c r="BG382" s="211">
        <f t="shared" si="121"/>
        <v>0</v>
      </c>
      <c r="BH382" s="211">
        <f t="shared" si="122"/>
        <v>0</v>
      </c>
      <c r="BI382" s="211">
        <f t="shared" si="123"/>
        <v>0</v>
      </c>
      <c r="BJ382" s="14" t="s">
        <v>84</v>
      </c>
      <c r="BK382" s="211">
        <f t="shared" si="124"/>
        <v>0</v>
      </c>
      <c r="BL382" s="14" t="s">
        <v>251</v>
      </c>
      <c r="BM382" s="210" t="s">
        <v>1705</v>
      </c>
    </row>
    <row r="383" spans="1:65" s="2" customFormat="1" ht="21.75" customHeight="1">
      <c r="A383" s="31"/>
      <c r="B383" s="32"/>
      <c r="C383" s="198" t="s">
        <v>1706</v>
      </c>
      <c r="D383" s="198" t="s">
        <v>173</v>
      </c>
      <c r="E383" s="199" t="s">
        <v>1707</v>
      </c>
      <c r="F383" s="200" t="s">
        <v>1708</v>
      </c>
      <c r="G383" s="201" t="s">
        <v>275</v>
      </c>
      <c r="H383" s="202">
        <v>35</v>
      </c>
      <c r="I383" s="203"/>
      <c r="J383" s="204">
        <f t="shared" si="115"/>
        <v>0</v>
      </c>
      <c r="K383" s="205"/>
      <c r="L383" s="36"/>
      <c r="M383" s="206" t="s">
        <v>1</v>
      </c>
      <c r="N383" s="207" t="s">
        <v>41</v>
      </c>
      <c r="O383" s="68"/>
      <c r="P383" s="208">
        <f t="shared" si="116"/>
        <v>0</v>
      </c>
      <c r="Q383" s="208">
        <v>1.2E-4</v>
      </c>
      <c r="R383" s="208">
        <f t="shared" si="117"/>
        <v>4.1999999999999997E-3</v>
      </c>
      <c r="S383" s="208">
        <v>0</v>
      </c>
      <c r="T383" s="209">
        <f t="shared" si="118"/>
        <v>0</v>
      </c>
      <c r="U383" s="31"/>
      <c r="V383" s="31"/>
      <c r="W383" s="31"/>
      <c r="X383" s="31"/>
      <c r="Y383" s="31"/>
      <c r="Z383" s="31"/>
      <c r="AA383" s="31"/>
      <c r="AB383" s="31"/>
      <c r="AC383" s="31"/>
      <c r="AD383" s="31"/>
      <c r="AE383" s="31"/>
      <c r="AR383" s="210" t="s">
        <v>251</v>
      </c>
      <c r="AT383" s="210" t="s">
        <v>173</v>
      </c>
      <c r="AU383" s="210" t="s">
        <v>86</v>
      </c>
      <c r="AY383" s="14" t="s">
        <v>169</v>
      </c>
      <c r="BE383" s="211">
        <f t="shared" si="119"/>
        <v>0</v>
      </c>
      <c r="BF383" s="211">
        <f t="shared" si="120"/>
        <v>0</v>
      </c>
      <c r="BG383" s="211">
        <f t="shared" si="121"/>
        <v>0</v>
      </c>
      <c r="BH383" s="211">
        <f t="shared" si="122"/>
        <v>0</v>
      </c>
      <c r="BI383" s="211">
        <f t="shared" si="123"/>
        <v>0</v>
      </c>
      <c r="BJ383" s="14" t="s">
        <v>84</v>
      </c>
      <c r="BK383" s="211">
        <f t="shared" si="124"/>
        <v>0</v>
      </c>
      <c r="BL383" s="14" t="s">
        <v>251</v>
      </c>
      <c r="BM383" s="210" t="s">
        <v>1709</v>
      </c>
    </row>
    <row r="384" spans="1:65" s="2" customFormat="1" ht="21.75" customHeight="1">
      <c r="A384" s="31"/>
      <c r="B384" s="32"/>
      <c r="C384" s="198" t="s">
        <v>1710</v>
      </c>
      <c r="D384" s="198" t="s">
        <v>173</v>
      </c>
      <c r="E384" s="199" t="s">
        <v>1711</v>
      </c>
      <c r="F384" s="200" t="s">
        <v>1712</v>
      </c>
      <c r="G384" s="201" t="s">
        <v>275</v>
      </c>
      <c r="H384" s="202">
        <v>35</v>
      </c>
      <c r="I384" s="203"/>
      <c r="J384" s="204">
        <f t="shared" si="115"/>
        <v>0</v>
      </c>
      <c r="K384" s="205"/>
      <c r="L384" s="36"/>
      <c r="M384" s="206" t="s">
        <v>1</v>
      </c>
      <c r="N384" s="207" t="s">
        <v>41</v>
      </c>
      <c r="O384" s="68"/>
      <c r="P384" s="208">
        <f t="shared" si="116"/>
        <v>0</v>
      </c>
      <c r="Q384" s="208">
        <v>8.0000000000000007E-5</v>
      </c>
      <c r="R384" s="208">
        <f t="shared" si="117"/>
        <v>2.8000000000000004E-3</v>
      </c>
      <c r="S384" s="208">
        <v>0</v>
      </c>
      <c r="T384" s="209">
        <f t="shared" si="118"/>
        <v>0</v>
      </c>
      <c r="U384" s="31"/>
      <c r="V384" s="31"/>
      <c r="W384" s="31"/>
      <c r="X384" s="31"/>
      <c r="Y384" s="31"/>
      <c r="Z384" s="31"/>
      <c r="AA384" s="31"/>
      <c r="AB384" s="31"/>
      <c r="AC384" s="31"/>
      <c r="AD384" s="31"/>
      <c r="AE384" s="31"/>
      <c r="AR384" s="210" t="s">
        <v>251</v>
      </c>
      <c r="AT384" s="210" t="s">
        <v>173</v>
      </c>
      <c r="AU384" s="210" t="s">
        <v>86</v>
      </c>
      <c r="AY384" s="14" t="s">
        <v>169</v>
      </c>
      <c r="BE384" s="211">
        <f t="shared" si="119"/>
        <v>0</v>
      </c>
      <c r="BF384" s="211">
        <f t="shared" si="120"/>
        <v>0</v>
      </c>
      <c r="BG384" s="211">
        <f t="shared" si="121"/>
        <v>0</v>
      </c>
      <c r="BH384" s="211">
        <f t="shared" si="122"/>
        <v>0</v>
      </c>
      <c r="BI384" s="211">
        <f t="shared" si="123"/>
        <v>0</v>
      </c>
      <c r="BJ384" s="14" t="s">
        <v>84</v>
      </c>
      <c r="BK384" s="211">
        <f t="shared" si="124"/>
        <v>0</v>
      </c>
      <c r="BL384" s="14" t="s">
        <v>251</v>
      </c>
      <c r="BM384" s="210" t="s">
        <v>1713</v>
      </c>
    </row>
    <row r="385" spans="1:65" s="2" customFormat="1" ht="16.5" customHeight="1">
      <c r="A385" s="31"/>
      <c r="B385" s="32"/>
      <c r="C385" s="198" t="s">
        <v>532</v>
      </c>
      <c r="D385" s="198" t="s">
        <v>173</v>
      </c>
      <c r="E385" s="199" t="s">
        <v>1714</v>
      </c>
      <c r="F385" s="200" t="s">
        <v>1715</v>
      </c>
      <c r="G385" s="201" t="s">
        <v>275</v>
      </c>
      <c r="H385" s="202">
        <v>45.435000000000002</v>
      </c>
      <c r="I385" s="203"/>
      <c r="J385" s="204">
        <f t="shared" si="115"/>
        <v>0</v>
      </c>
      <c r="K385" s="205"/>
      <c r="L385" s="36"/>
      <c r="M385" s="206" t="s">
        <v>1</v>
      </c>
      <c r="N385" s="207" t="s">
        <v>41</v>
      </c>
      <c r="O385" s="68"/>
      <c r="P385" s="208">
        <f t="shared" si="116"/>
        <v>0</v>
      </c>
      <c r="Q385" s="208">
        <v>1.0000000000000001E-5</v>
      </c>
      <c r="R385" s="208">
        <f t="shared" si="117"/>
        <v>4.5435000000000007E-4</v>
      </c>
      <c r="S385" s="208">
        <v>0</v>
      </c>
      <c r="T385" s="209">
        <f t="shared" si="118"/>
        <v>0</v>
      </c>
      <c r="U385" s="31"/>
      <c r="V385" s="31"/>
      <c r="W385" s="31"/>
      <c r="X385" s="31"/>
      <c r="Y385" s="31"/>
      <c r="Z385" s="31"/>
      <c r="AA385" s="31"/>
      <c r="AB385" s="31"/>
      <c r="AC385" s="31"/>
      <c r="AD385" s="31"/>
      <c r="AE385" s="31"/>
      <c r="AR385" s="210" t="s">
        <v>251</v>
      </c>
      <c r="AT385" s="210" t="s">
        <v>173</v>
      </c>
      <c r="AU385" s="210" t="s">
        <v>86</v>
      </c>
      <c r="AY385" s="14" t="s">
        <v>169</v>
      </c>
      <c r="BE385" s="211">
        <f t="shared" si="119"/>
        <v>0</v>
      </c>
      <c r="BF385" s="211">
        <f t="shared" si="120"/>
        <v>0</v>
      </c>
      <c r="BG385" s="211">
        <f t="shared" si="121"/>
        <v>0</v>
      </c>
      <c r="BH385" s="211">
        <f t="shared" si="122"/>
        <v>0</v>
      </c>
      <c r="BI385" s="211">
        <f t="shared" si="123"/>
        <v>0</v>
      </c>
      <c r="BJ385" s="14" t="s">
        <v>84</v>
      </c>
      <c r="BK385" s="211">
        <f t="shared" si="124"/>
        <v>0</v>
      </c>
      <c r="BL385" s="14" t="s">
        <v>251</v>
      </c>
      <c r="BM385" s="210" t="s">
        <v>1716</v>
      </c>
    </row>
    <row r="386" spans="1:65" s="2" customFormat="1" ht="21.75" customHeight="1">
      <c r="A386" s="31"/>
      <c r="B386" s="32"/>
      <c r="C386" s="217" t="s">
        <v>484</v>
      </c>
      <c r="D386" s="217" t="s">
        <v>922</v>
      </c>
      <c r="E386" s="218" t="s">
        <v>1717</v>
      </c>
      <c r="F386" s="219" t="s">
        <v>1718</v>
      </c>
      <c r="G386" s="220" t="s">
        <v>275</v>
      </c>
      <c r="H386" s="221">
        <v>46</v>
      </c>
      <c r="I386" s="222"/>
      <c r="J386" s="223">
        <f t="shared" si="115"/>
        <v>0</v>
      </c>
      <c r="K386" s="224"/>
      <c r="L386" s="225"/>
      <c r="M386" s="226" t="s">
        <v>1</v>
      </c>
      <c r="N386" s="227" t="s">
        <v>41</v>
      </c>
      <c r="O386" s="68"/>
      <c r="P386" s="208">
        <f t="shared" si="116"/>
        <v>0</v>
      </c>
      <c r="Q386" s="208">
        <v>2.0000000000000001E-4</v>
      </c>
      <c r="R386" s="208">
        <f t="shared" si="117"/>
        <v>9.1999999999999998E-3</v>
      </c>
      <c r="S386" s="208">
        <v>0</v>
      </c>
      <c r="T386" s="209">
        <f t="shared" si="118"/>
        <v>0</v>
      </c>
      <c r="U386" s="31"/>
      <c r="V386" s="31"/>
      <c r="W386" s="31"/>
      <c r="X386" s="31"/>
      <c r="Y386" s="31"/>
      <c r="Z386" s="31"/>
      <c r="AA386" s="31"/>
      <c r="AB386" s="31"/>
      <c r="AC386" s="31"/>
      <c r="AD386" s="31"/>
      <c r="AE386" s="31"/>
      <c r="AR386" s="210" t="s">
        <v>259</v>
      </c>
      <c r="AT386" s="210" t="s">
        <v>922</v>
      </c>
      <c r="AU386" s="210" t="s">
        <v>86</v>
      </c>
      <c r="AY386" s="14" t="s">
        <v>169</v>
      </c>
      <c r="BE386" s="211">
        <f t="shared" si="119"/>
        <v>0</v>
      </c>
      <c r="BF386" s="211">
        <f t="shared" si="120"/>
        <v>0</v>
      </c>
      <c r="BG386" s="211">
        <f t="shared" si="121"/>
        <v>0</v>
      </c>
      <c r="BH386" s="211">
        <f t="shared" si="122"/>
        <v>0</v>
      </c>
      <c r="BI386" s="211">
        <f t="shared" si="123"/>
        <v>0</v>
      </c>
      <c r="BJ386" s="14" t="s">
        <v>84</v>
      </c>
      <c r="BK386" s="211">
        <f t="shared" si="124"/>
        <v>0</v>
      </c>
      <c r="BL386" s="14" t="s">
        <v>251</v>
      </c>
      <c r="BM386" s="210" t="s">
        <v>1719</v>
      </c>
    </row>
    <row r="387" spans="1:65" s="2" customFormat="1" ht="16.5" customHeight="1">
      <c r="A387" s="31"/>
      <c r="B387" s="32"/>
      <c r="C387" s="198" t="s">
        <v>420</v>
      </c>
      <c r="D387" s="198" t="s">
        <v>173</v>
      </c>
      <c r="E387" s="199" t="s">
        <v>1720</v>
      </c>
      <c r="F387" s="200" t="s">
        <v>1721</v>
      </c>
      <c r="G387" s="201" t="s">
        <v>275</v>
      </c>
      <c r="H387" s="202">
        <v>45.435000000000002</v>
      </c>
      <c r="I387" s="203"/>
      <c r="J387" s="204">
        <f t="shared" si="115"/>
        <v>0</v>
      </c>
      <c r="K387" s="205"/>
      <c r="L387" s="36"/>
      <c r="M387" s="206" t="s">
        <v>1</v>
      </c>
      <c r="N387" s="207" t="s">
        <v>41</v>
      </c>
      <c r="O387" s="68"/>
      <c r="P387" s="208">
        <f t="shared" si="116"/>
        <v>0</v>
      </c>
      <c r="Q387" s="208">
        <v>0</v>
      </c>
      <c r="R387" s="208">
        <f t="shared" si="117"/>
        <v>0</v>
      </c>
      <c r="S387" s="208">
        <v>0</v>
      </c>
      <c r="T387" s="209">
        <f t="shared" si="118"/>
        <v>0</v>
      </c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R387" s="210" t="s">
        <v>251</v>
      </c>
      <c r="AT387" s="210" t="s">
        <v>173</v>
      </c>
      <c r="AU387" s="210" t="s">
        <v>86</v>
      </c>
      <c r="AY387" s="14" t="s">
        <v>169</v>
      </c>
      <c r="BE387" s="211">
        <f t="shared" si="119"/>
        <v>0</v>
      </c>
      <c r="BF387" s="211">
        <f t="shared" si="120"/>
        <v>0</v>
      </c>
      <c r="BG387" s="211">
        <f t="shared" si="121"/>
        <v>0</v>
      </c>
      <c r="BH387" s="211">
        <f t="shared" si="122"/>
        <v>0</v>
      </c>
      <c r="BI387" s="211">
        <f t="shared" si="123"/>
        <v>0</v>
      </c>
      <c r="BJ387" s="14" t="s">
        <v>84</v>
      </c>
      <c r="BK387" s="211">
        <f t="shared" si="124"/>
        <v>0</v>
      </c>
      <c r="BL387" s="14" t="s">
        <v>251</v>
      </c>
      <c r="BM387" s="210" t="s">
        <v>1722</v>
      </c>
    </row>
    <row r="388" spans="1:65" s="2" customFormat="1" ht="16.5" customHeight="1">
      <c r="A388" s="31"/>
      <c r="B388" s="32"/>
      <c r="C388" s="198" t="s">
        <v>1723</v>
      </c>
      <c r="D388" s="198" t="s">
        <v>173</v>
      </c>
      <c r="E388" s="199" t="s">
        <v>1724</v>
      </c>
      <c r="F388" s="200" t="s">
        <v>1725</v>
      </c>
      <c r="G388" s="201" t="s">
        <v>275</v>
      </c>
      <c r="H388" s="202">
        <v>422.1</v>
      </c>
      <c r="I388" s="203"/>
      <c r="J388" s="204">
        <f t="shared" si="115"/>
        <v>0</v>
      </c>
      <c r="K388" s="205"/>
      <c r="L388" s="36"/>
      <c r="M388" s="206" t="s">
        <v>1</v>
      </c>
      <c r="N388" s="207" t="s">
        <v>41</v>
      </c>
      <c r="O388" s="68"/>
      <c r="P388" s="208">
        <f t="shared" si="116"/>
        <v>0</v>
      </c>
      <c r="Q388" s="208">
        <v>0</v>
      </c>
      <c r="R388" s="208">
        <f t="shared" si="117"/>
        <v>0</v>
      </c>
      <c r="S388" s="208">
        <v>0</v>
      </c>
      <c r="T388" s="209">
        <f t="shared" si="118"/>
        <v>0</v>
      </c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  <c r="AR388" s="210" t="s">
        <v>251</v>
      </c>
      <c r="AT388" s="210" t="s">
        <v>173</v>
      </c>
      <c r="AU388" s="210" t="s">
        <v>86</v>
      </c>
      <c r="AY388" s="14" t="s">
        <v>169</v>
      </c>
      <c r="BE388" s="211">
        <f t="shared" si="119"/>
        <v>0</v>
      </c>
      <c r="BF388" s="211">
        <f t="shared" si="120"/>
        <v>0</v>
      </c>
      <c r="BG388" s="211">
        <f t="shared" si="121"/>
        <v>0</v>
      </c>
      <c r="BH388" s="211">
        <f t="shared" si="122"/>
        <v>0</v>
      </c>
      <c r="BI388" s="211">
        <f t="shared" si="123"/>
        <v>0</v>
      </c>
      <c r="BJ388" s="14" t="s">
        <v>84</v>
      </c>
      <c r="BK388" s="211">
        <f t="shared" si="124"/>
        <v>0</v>
      </c>
      <c r="BL388" s="14" t="s">
        <v>251</v>
      </c>
      <c r="BM388" s="210" t="s">
        <v>1726</v>
      </c>
    </row>
    <row r="389" spans="1:65" s="2" customFormat="1" ht="16.5" customHeight="1">
      <c r="A389" s="31"/>
      <c r="B389" s="32"/>
      <c r="C389" s="217" t="s">
        <v>1727</v>
      </c>
      <c r="D389" s="217" t="s">
        <v>922</v>
      </c>
      <c r="E389" s="218" t="s">
        <v>1728</v>
      </c>
      <c r="F389" s="219" t="s">
        <v>1729</v>
      </c>
      <c r="G389" s="220" t="s">
        <v>275</v>
      </c>
      <c r="H389" s="221">
        <v>131.274</v>
      </c>
      <c r="I389" s="222"/>
      <c r="J389" s="223">
        <f t="shared" si="115"/>
        <v>0</v>
      </c>
      <c r="K389" s="224"/>
      <c r="L389" s="225"/>
      <c r="M389" s="226" t="s">
        <v>1</v>
      </c>
      <c r="N389" s="227" t="s">
        <v>41</v>
      </c>
      <c r="O389" s="68"/>
      <c r="P389" s="208">
        <f t="shared" si="116"/>
        <v>0</v>
      </c>
      <c r="Q389" s="208">
        <v>2.5999999999999998E-4</v>
      </c>
      <c r="R389" s="208">
        <f t="shared" si="117"/>
        <v>3.413124E-2</v>
      </c>
      <c r="S389" s="208">
        <v>0</v>
      </c>
      <c r="T389" s="209">
        <f t="shared" si="118"/>
        <v>0</v>
      </c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R389" s="210" t="s">
        <v>259</v>
      </c>
      <c r="AT389" s="210" t="s">
        <v>922</v>
      </c>
      <c r="AU389" s="210" t="s">
        <v>86</v>
      </c>
      <c r="AY389" s="14" t="s">
        <v>169</v>
      </c>
      <c r="BE389" s="211">
        <f t="shared" si="119"/>
        <v>0</v>
      </c>
      <c r="BF389" s="211">
        <f t="shared" si="120"/>
        <v>0</v>
      </c>
      <c r="BG389" s="211">
        <f t="shared" si="121"/>
        <v>0</v>
      </c>
      <c r="BH389" s="211">
        <f t="shared" si="122"/>
        <v>0</v>
      </c>
      <c r="BI389" s="211">
        <f t="shared" si="123"/>
        <v>0</v>
      </c>
      <c r="BJ389" s="14" t="s">
        <v>84</v>
      </c>
      <c r="BK389" s="211">
        <f t="shared" si="124"/>
        <v>0</v>
      </c>
      <c r="BL389" s="14" t="s">
        <v>251</v>
      </c>
      <c r="BM389" s="210" t="s">
        <v>1730</v>
      </c>
    </row>
    <row r="390" spans="1:65" s="2" customFormat="1" ht="16.5" customHeight="1">
      <c r="A390" s="31"/>
      <c r="B390" s="32"/>
      <c r="C390" s="217" t="s">
        <v>1731</v>
      </c>
      <c r="D390" s="217" t="s">
        <v>922</v>
      </c>
      <c r="E390" s="218" t="s">
        <v>1732</v>
      </c>
      <c r="F390" s="219" t="s">
        <v>1733</v>
      </c>
      <c r="G390" s="220" t="s">
        <v>275</v>
      </c>
      <c r="H390" s="221">
        <v>287.90499999999997</v>
      </c>
      <c r="I390" s="222"/>
      <c r="J390" s="223">
        <f t="shared" si="115"/>
        <v>0</v>
      </c>
      <c r="K390" s="224"/>
      <c r="L390" s="225"/>
      <c r="M390" s="226" t="s">
        <v>1</v>
      </c>
      <c r="N390" s="227" t="s">
        <v>41</v>
      </c>
      <c r="O390" s="68"/>
      <c r="P390" s="208">
        <f t="shared" si="116"/>
        <v>0</v>
      </c>
      <c r="Q390" s="208">
        <v>2.5999999999999998E-4</v>
      </c>
      <c r="R390" s="208">
        <f t="shared" si="117"/>
        <v>7.4855299999999986E-2</v>
      </c>
      <c r="S390" s="208">
        <v>0</v>
      </c>
      <c r="T390" s="209">
        <f t="shared" si="118"/>
        <v>0</v>
      </c>
      <c r="U390" s="31"/>
      <c r="V390" s="31"/>
      <c r="W390" s="31"/>
      <c r="X390" s="31"/>
      <c r="Y390" s="31"/>
      <c r="Z390" s="31"/>
      <c r="AA390" s="31"/>
      <c r="AB390" s="31"/>
      <c r="AC390" s="31"/>
      <c r="AD390" s="31"/>
      <c r="AE390" s="31"/>
      <c r="AR390" s="210" t="s">
        <v>259</v>
      </c>
      <c r="AT390" s="210" t="s">
        <v>922</v>
      </c>
      <c r="AU390" s="210" t="s">
        <v>86</v>
      </c>
      <c r="AY390" s="14" t="s">
        <v>169</v>
      </c>
      <c r="BE390" s="211">
        <f t="shared" si="119"/>
        <v>0</v>
      </c>
      <c r="BF390" s="211">
        <f t="shared" si="120"/>
        <v>0</v>
      </c>
      <c r="BG390" s="211">
        <f t="shared" si="121"/>
        <v>0</v>
      </c>
      <c r="BH390" s="211">
        <f t="shared" si="122"/>
        <v>0</v>
      </c>
      <c r="BI390" s="211">
        <f t="shared" si="123"/>
        <v>0</v>
      </c>
      <c r="BJ390" s="14" t="s">
        <v>84</v>
      </c>
      <c r="BK390" s="211">
        <f t="shared" si="124"/>
        <v>0</v>
      </c>
      <c r="BL390" s="14" t="s">
        <v>251</v>
      </c>
      <c r="BM390" s="210" t="s">
        <v>1734</v>
      </c>
    </row>
    <row r="391" spans="1:65" s="2" customFormat="1" ht="16.5" customHeight="1">
      <c r="A391" s="31"/>
      <c r="B391" s="32"/>
      <c r="C391" s="198" t="s">
        <v>416</v>
      </c>
      <c r="D391" s="198" t="s">
        <v>173</v>
      </c>
      <c r="E391" s="199" t="s">
        <v>1735</v>
      </c>
      <c r="F391" s="200" t="s">
        <v>1736</v>
      </c>
      <c r="G391" s="201" t="s">
        <v>176</v>
      </c>
      <c r="H391" s="202">
        <v>8.36</v>
      </c>
      <c r="I391" s="203"/>
      <c r="J391" s="204">
        <f t="shared" si="115"/>
        <v>0</v>
      </c>
      <c r="K391" s="205"/>
      <c r="L391" s="36"/>
      <c r="M391" s="206" t="s">
        <v>1</v>
      </c>
      <c r="N391" s="207" t="s">
        <v>41</v>
      </c>
      <c r="O391" s="68"/>
      <c r="P391" s="208">
        <f t="shared" si="116"/>
        <v>0</v>
      </c>
      <c r="Q391" s="208">
        <v>0</v>
      </c>
      <c r="R391" s="208">
        <f t="shared" si="117"/>
        <v>0</v>
      </c>
      <c r="S391" s="208">
        <v>0</v>
      </c>
      <c r="T391" s="209">
        <f t="shared" si="118"/>
        <v>0</v>
      </c>
      <c r="U391" s="31"/>
      <c r="V391" s="31"/>
      <c r="W391" s="31"/>
      <c r="X391" s="31"/>
      <c r="Y391" s="31"/>
      <c r="Z391" s="31"/>
      <c r="AA391" s="31"/>
      <c r="AB391" s="31"/>
      <c r="AC391" s="31"/>
      <c r="AD391" s="31"/>
      <c r="AE391" s="31"/>
      <c r="AR391" s="210" t="s">
        <v>251</v>
      </c>
      <c r="AT391" s="210" t="s">
        <v>173</v>
      </c>
      <c r="AU391" s="210" t="s">
        <v>86</v>
      </c>
      <c r="AY391" s="14" t="s">
        <v>169</v>
      </c>
      <c r="BE391" s="211">
        <f t="shared" si="119"/>
        <v>0</v>
      </c>
      <c r="BF391" s="211">
        <f t="shared" si="120"/>
        <v>0</v>
      </c>
      <c r="BG391" s="211">
        <f t="shared" si="121"/>
        <v>0</v>
      </c>
      <c r="BH391" s="211">
        <f t="shared" si="122"/>
        <v>0</v>
      </c>
      <c r="BI391" s="211">
        <f t="shared" si="123"/>
        <v>0</v>
      </c>
      <c r="BJ391" s="14" t="s">
        <v>84</v>
      </c>
      <c r="BK391" s="211">
        <f t="shared" si="124"/>
        <v>0</v>
      </c>
      <c r="BL391" s="14" t="s">
        <v>251</v>
      </c>
      <c r="BM391" s="210" t="s">
        <v>1737</v>
      </c>
    </row>
    <row r="392" spans="1:65" s="2" customFormat="1" ht="21.75" customHeight="1">
      <c r="A392" s="31"/>
      <c r="B392" s="32"/>
      <c r="C392" s="217" t="s">
        <v>479</v>
      </c>
      <c r="D392" s="217" t="s">
        <v>922</v>
      </c>
      <c r="E392" s="218" t="s">
        <v>1738</v>
      </c>
      <c r="F392" s="219" t="s">
        <v>1739</v>
      </c>
      <c r="G392" s="220" t="s">
        <v>176</v>
      </c>
      <c r="H392" s="221">
        <v>8</v>
      </c>
      <c r="I392" s="222"/>
      <c r="J392" s="223">
        <f t="shared" si="115"/>
        <v>0</v>
      </c>
      <c r="K392" s="224"/>
      <c r="L392" s="225"/>
      <c r="M392" s="226" t="s">
        <v>1</v>
      </c>
      <c r="N392" s="227" t="s">
        <v>41</v>
      </c>
      <c r="O392" s="68"/>
      <c r="P392" s="208">
        <f t="shared" si="116"/>
        <v>0</v>
      </c>
      <c r="Q392" s="208">
        <v>2.0899999999999998E-3</v>
      </c>
      <c r="R392" s="208">
        <f t="shared" si="117"/>
        <v>1.6719999999999999E-2</v>
      </c>
      <c r="S392" s="208">
        <v>0</v>
      </c>
      <c r="T392" s="209">
        <f t="shared" si="118"/>
        <v>0</v>
      </c>
      <c r="U392" s="31"/>
      <c r="V392" s="31"/>
      <c r="W392" s="31"/>
      <c r="X392" s="31"/>
      <c r="Y392" s="31"/>
      <c r="Z392" s="31"/>
      <c r="AA392" s="31"/>
      <c r="AB392" s="31"/>
      <c r="AC392" s="31"/>
      <c r="AD392" s="31"/>
      <c r="AE392" s="31"/>
      <c r="AR392" s="210" t="s">
        <v>259</v>
      </c>
      <c r="AT392" s="210" t="s">
        <v>922</v>
      </c>
      <c r="AU392" s="210" t="s">
        <v>86</v>
      </c>
      <c r="AY392" s="14" t="s">
        <v>169</v>
      </c>
      <c r="BE392" s="211">
        <f t="shared" si="119"/>
        <v>0</v>
      </c>
      <c r="BF392" s="211">
        <f t="shared" si="120"/>
        <v>0</v>
      </c>
      <c r="BG392" s="211">
        <f t="shared" si="121"/>
        <v>0</v>
      </c>
      <c r="BH392" s="211">
        <f t="shared" si="122"/>
        <v>0</v>
      </c>
      <c r="BI392" s="211">
        <f t="shared" si="123"/>
        <v>0</v>
      </c>
      <c r="BJ392" s="14" t="s">
        <v>84</v>
      </c>
      <c r="BK392" s="211">
        <f t="shared" si="124"/>
        <v>0</v>
      </c>
      <c r="BL392" s="14" t="s">
        <v>251</v>
      </c>
      <c r="BM392" s="210" t="s">
        <v>1740</v>
      </c>
    </row>
    <row r="393" spans="1:65" s="2" customFormat="1" ht="21.75" customHeight="1">
      <c r="A393" s="31"/>
      <c r="B393" s="32"/>
      <c r="C393" s="217" t="s">
        <v>1741</v>
      </c>
      <c r="D393" s="217" t="s">
        <v>922</v>
      </c>
      <c r="E393" s="218" t="s">
        <v>1742</v>
      </c>
      <c r="F393" s="219" t="s">
        <v>1743</v>
      </c>
      <c r="G393" s="220" t="s">
        <v>176</v>
      </c>
      <c r="H393" s="221">
        <v>2.1</v>
      </c>
      <c r="I393" s="222"/>
      <c r="J393" s="223">
        <f t="shared" si="115"/>
        <v>0</v>
      </c>
      <c r="K393" s="224"/>
      <c r="L393" s="225"/>
      <c r="M393" s="226" t="s">
        <v>1</v>
      </c>
      <c r="N393" s="227" t="s">
        <v>41</v>
      </c>
      <c r="O393" s="68"/>
      <c r="P393" s="208">
        <f t="shared" si="116"/>
        <v>0</v>
      </c>
      <c r="Q393" s="208">
        <v>2.0899999999999998E-3</v>
      </c>
      <c r="R393" s="208">
        <f t="shared" si="117"/>
        <v>4.3889999999999997E-3</v>
      </c>
      <c r="S393" s="208">
        <v>0</v>
      </c>
      <c r="T393" s="209">
        <f t="shared" si="118"/>
        <v>0</v>
      </c>
      <c r="U393" s="31"/>
      <c r="V393" s="31"/>
      <c r="W393" s="31"/>
      <c r="X393" s="31"/>
      <c r="Y393" s="31"/>
      <c r="Z393" s="31"/>
      <c r="AA393" s="31"/>
      <c r="AB393" s="31"/>
      <c r="AC393" s="31"/>
      <c r="AD393" s="31"/>
      <c r="AE393" s="31"/>
      <c r="AR393" s="210" t="s">
        <v>259</v>
      </c>
      <c r="AT393" s="210" t="s">
        <v>922</v>
      </c>
      <c r="AU393" s="210" t="s">
        <v>86</v>
      </c>
      <c r="AY393" s="14" t="s">
        <v>169</v>
      </c>
      <c r="BE393" s="211">
        <f t="shared" si="119"/>
        <v>0</v>
      </c>
      <c r="BF393" s="211">
        <f t="shared" si="120"/>
        <v>0</v>
      </c>
      <c r="BG393" s="211">
        <f t="shared" si="121"/>
        <v>0</v>
      </c>
      <c r="BH393" s="211">
        <f t="shared" si="122"/>
        <v>0</v>
      </c>
      <c r="BI393" s="211">
        <f t="shared" si="123"/>
        <v>0</v>
      </c>
      <c r="BJ393" s="14" t="s">
        <v>84</v>
      </c>
      <c r="BK393" s="211">
        <f t="shared" si="124"/>
        <v>0</v>
      </c>
      <c r="BL393" s="14" t="s">
        <v>251</v>
      </c>
      <c r="BM393" s="210" t="s">
        <v>1744</v>
      </c>
    </row>
    <row r="394" spans="1:65" s="2" customFormat="1" ht="21.75" customHeight="1">
      <c r="A394" s="31"/>
      <c r="B394" s="32"/>
      <c r="C394" s="198" t="s">
        <v>806</v>
      </c>
      <c r="D394" s="198" t="s">
        <v>173</v>
      </c>
      <c r="E394" s="199" t="s">
        <v>1745</v>
      </c>
      <c r="F394" s="200" t="s">
        <v>1746</v>
      </c>
      <c r="G394" s="201" t="s">
        <v>220</v>
      </c>
      <c r="H394" s="202">
        <v>4.9880000000000004</v>
      </c>
      <c r="I394" s="203"/>
      <c r="J394" s="204">
        <f t="shared" si="115"/>
        <v>0</v>
      </c>
      <c r="K394" s="205"/>
      <c r="L394" s="36"/>
      <c r="M394" s="206" t="s">
        <v>1</v>
      </c>
      <c r="N394" s="207" t="s">
        <v>41</v>
      </c>
      <c r="O394" s="68"/>
      <c r="P394" s="208">
        <f t="shared" si="116"/>
        <v>0</v>
      </c>
      <c r="Q394" s="208">
        <v>0</v>
      </c>
      <c r="R394" s="208">
        <f t="shared" si="117"/>
        <v>0</v>
      </c>
      <c r="S394" s="208">
        <v>0</v>
      </c>
      <c r="T394" s="209">
        <f t="shared" si="118"/>
        <v>0</v>
      </c>
      <c r="U394" s="31"/>
      <c r="V394" s="31"/>
      <c r="W394" s="31"/>
      <c r="X394" s="31"/>
      <c r="Y394" s="31"/>
      <c r="Z394" s="31"/>
      <c r="AA394" s="31"/>
      <c r="AB394" s="31"/>
      <c r="AC394" s="31"/>
      <c r="AD394" s="31"/>
      <c r="AE394" s="31"/>
      <c r="AR394" s="210" t="s">
        <v>251</v>
      </c>
      <c r="AT394" s="210" t="s">
        <v>173</v>
      </c>
      <c r="AU394" s="210" t="s">
        <v>86</v>
      </c>
      <c r="AY394" s="14" t="s">
        <v>169</v>
      </c>
      <c r="BE394" s="211">
        <f t="shared" si="119"/>
        <v>0</v>
      </c>
      <c r="BF394" s="211">
        <f t="shared" si="120"/>
        <v>0</v>
      </c>
      <c r="BG394" s="211">
        <f t="shared" si="121"/>
        <v>0</v>
      </c>
      <c r="BH394" s="211">
        <f t="shared" si="122"/>
        <v>0</v>
      </c>
      <c r="BI394" s="211">
        <f t="shared" si="123"/>
        <v>0</v>
      </c>
      <c r="BJ394" s="14" t="s">
        <v>84</v>
      </c>
      <c r="BK394" s="211">
        <f t="shared" si="124"/>
        <v>0</v>
      </c>
      <c r="BL394" s="14" t="s">
        <v>251</v>
      </c>
      <c r="BM394" s="210" t="s">
        <v>1747</v>
      </c>
    </row>
    <row r="395" spans="1:65" s="12" customFormat="1" ht="22.9" customHeight="1">
      <c r="B395" s="182"/>
      <c r="C395" s="183"/>
      <c r="D395" s="184" t="s">
        <v>75</v>
      </c>
      <c r="E395" s="196" t="s">
        <v>311</v>
      </c>
      <c r="F395" s="196" t="s">
        <v>312</v>
      </c>
      <c r="G395" s="183"/>
      <c r="H395" s="183"/>
      <c r="I395" s="186"/>
      <c r="J395" s="197">
        <f>BK395</f>
        <v>0</v>
      </c>
      <c r="K395" s="183"/>
      <c r="L395" s="188"/>
      <c r="M395" s="189"/>
      <c r="N395" s="190"/>
      <c r="O395" s="190"/>
      <c r="P395" s="191">
        <f>SUM(P396:P407)</f>
        <v>0</v>
      </c>
      <c r="Q395" s="190"/>
      <c r="R395" s="191">
        <f>SUM(R396:R407)</f>
        <v>15.378578000000001</v>
      </c>
      <c r="S395" s="190"/>
      <c r="T395" s="192">
        <f>SUM(T396:T407)</f>
        <v>0</v>
      </c>
      <c r="AR395" s="193" t="s">
        <v>86</v>
      </c>
      <c r="AT395" s="194" t="s">
        <v>75</v>
      </c>
      <c r="AU395" s="194" t="s">
        <v>84</v>
      </c>
      <c r="AY395" s="193" t="s">
        <v>169</v>
      </c>
      <c r="BK395" s="195">
        <f>SUM(BK396:BK407)</f>
        <v>0</v>
      </c>
    </row>
    <row r="396" spans="1:65" s="2" customFormat="1" ht="21.75" customHeight="1">
      <c r="A396" s="31"/>
      <c r="B396" s="32"/>
      <c r="C396" s="198" t="s">
        <v>1748</v>
      </c>
      <c r="D396" s="198" t="s">
        <v>173</v>
      </c>
      <c r="E396" s="199" t="s">
        <v>1749</v>
      </c>
      <c r="F396" s="200" t="s">
        <v>1750</v>
      </c>
      <c r="G396" s="201" t="s">
        <v>176</v>
      </c>
      <c r="H396" s="202">
        <v>40.639000000000003</v>
      </c>
      <c r="I396" s="203"/>
      <c r="J396" s="204">
        <f t="shared" ref="J396:J407" si="125">ROUND(I396*H396,2)</f>
        <v>0</v>
      </c>
      <c r="K396" s="205"/>
      <c r="L396" s="36"/>
      <c r="M396" s="206" t="s">
        <v>1</v>
      </c>
      <c r="N396" s="207" t="s">
        <v>41</v>
      </c>
      <c r="O396" s="68"/>
      <c r="P396" s="208">
        <f t="shared" ref="P396:P407" si="126">O396*H396</f>
        <v>0</v>
      </c>
      <c r="Q396" s="208">
        <v>6.0000000000000001E-3</v>
      </c>
      <c r="R396" s="208">
        <f t="shared" ref="R396:R407" si="127">Q396*H396</f>
        <v>0.24383400000000002</v>
      </c>
      <c r="S396" s="208">
        <v>0</v>
      </c>
      <c r="T396" s="209">
        <f t="shared" ref="T396:T407" si="128">S396*H396</f>
        <v>0</v>
      </c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R396" s="210" t="s">
        <v>251</v>
      </c>
      <c r="AT396" s="210" t="s">
        <v>173</v>
      </c>
      <c r="AU396" s="210" t="s">
        <v>86</v>
      </c>
      <c r="AY396" s="14" t="s">
        <v>169</v>
      </c>
      <c r="BE396" s="211">
        <f t="shared" ref="BE396:BE407" si="129">IF(N396="základní",J396,0)</f>
        <v>0</v>
      </c>
      <c r="BF396" s="211">
        <f t="shared" ref="BF396:BF407" si="130">IF(N396="snížená",J396,0)</f>
        <v>0</v>
      </c>
      <c r="BG396" s="211">
        <f t="shared" ref="BG396:BG407" si="131">IF(N396="zákl. přenesená",J396,0)</f>
        <v>0</v>
      </c>
      <c r="BH396" s="211">
        <f t="shared" ref="BH396:BH407" si="132">IF(N396="sníž. přenesená",J396,0)</f>
        <v>0</v>
      </c>
      <c r="BI396" s="211">
        <f t="shared" ref="BI396:BI407" si="133">IF(N396="nulová",J396,0)</f>
        <v>0</v>
      </c>
      <c r="BJ396" s="14" t="s">
        <v>84</v>
      </c>
      <c r="BK396" s="211">
        <f t="shared" ref="BK396:BK407" si="134">ROUND(I396*H396,2)</f>
        <v>0</v>
      </c>
      <c r="BL396" s="14" t="s">
        <v>251</v>
      </c>
      <c r="BM396" s="210" t="s">
        <v>1751</v>
      </c>
    </row>
    <row r="397" spans="1:65" s="2" customFormat="1" ht="21.75" customHeight="1">
      <c r="A397" s="31"/>
      <c r="B397" s="32"/>
      <c r="C397" s="217" t="s">
        <v>1752</v>
      </c>
      <c r="D397" s="217" t="s">
        <v>922</v>
      </c>
      <c r="E397" s="218" t="s">
        <v>1753</v>
      </c>
      <c r="F397" s="219" t="s">
        <v>1754</v>
      </c>
      <c r="G397" s="220" t="s">
        <v>176</v>
      </c>
      <c r="H397" s="221">
        <v>4.1870000000000003</v>
      </c>
      <c r="I397" s="222"/>
      <c r="J397" s="223">
        <f t="shared" si="125"/>
        <v>0</v>
      </c>
      <c r="K397" s="224"/>
      <c r="L397" s="225"/>
      <c r="M397" s="226" t="s">
        <v>1</v>
      </c>
      <c r="N397" s="227" t="s">
        <v>41</v>
      </c>
      <c r="O397" s="68"/>
      <c r="P397" s="208">
        <f t="shared" si="126"/>
        <v>0</v>
      </c>
      <c r="Q397" s="208">
        <v>1.6E-2</v>
      </c>
      <c r="R397" s="208">
        <f t="shared" si="127"/>
        <v>6.699200000000001E-2</v>
      </c>
      <c r="S397" s="208">
        <v>0</v>
      </c>
      <c r="T397" s="209">
        <f t="shared" si="128"/>
        <v>0</v>
      </c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R397" s="210" t="s">
        <v>259</v>
      </c>
      <c r="AT397" s="210" t="s">
        <v>922</v>
      </c>
      <c r="AU397" s="210" t="s">
        <v>86</v>
      </c>
      <c r="AY397" s="14" t="s">
        <v>169</v>
      </c>
      <c r="BE397" s="211">
        <f t="shared" si="129"/>
        <v>0</v>
      </c>
      <c r="BF397" s="211">
        <f t="shared" si="130"/>
        <v>0</v>
      </c>
      <c r="BG397" s="211">
        <f t="shared" si="131"/>
        <v>0</v>
      </c>
      <c r="BH397" s="211">
        <f t="shared" si="132"/>
        <v>0</v>
      </c>
      <c r="BI397" s="211">
        <f t="shared" si="133"/>
        <v>0</v>
      </c>
      <c r="BJ397" s="14" t="s">
        <v>84</v>
      </c>
      <c r="BK397" s="211">
        <f t="shared" si="134"/>
        <v>0</v>
      </c>
      <c r="BL397" s="14" t="s">
        <v>251</v>
      </c>
      <c r="BM397" s="210" t="s">
        <v>1755</v>
      </c>
    </row>
    <row r="398" spans="1:65" s="2" customFormat="1" ht="21.75" customHeight="1">
      <c r="A398" s="31"/>
      <c r="B398" s="32"/>
      <c r="C398" s="217" t="s">
        <v>1756</v>
      </c>
      <c r="D398" s="217" t="s">
        <v>922</v>
      </c>
      <c r="E398" s="218" t="s">
        <v>1757</v>
      </c>
      <c r="F398" s="219" t="s">
        <v>1758</v>
      </c>
      <c r="G398" s="220" t="s">
        <v>176</v>
      </c>
      <c r="H398" s="221">
        <v>19.001999999999999</v>
      </c>
      <c r="I398" s="222"/>
      <c r="J398" s="223">
        <f t="shared" si="125"/>
        <v>0</v>
      </c>
      <c r="K398" s="224"/>
      <c r="L398" s="225"/>
      <c r="M398" s="226" t="s">
        <v>1</v>
      </c>
      <c r="N398" s="227" t="s">
        <v>41</v>
      </c>
      <c r="O398" s="68"/>
      <c r="P398" s="208">
        <f t="shared" si="126"/>
        <v>0</v>
      </c>
      <c r="Q398" s="208">
        <v>1.6E-2</v>
      </c>
      <c r="R398" s="208">
        <f t="shared" si="127"/>
        <v>0.30403199999999997</v>
      </c>
      <c r="S398" s="208">
        <v>0</v>
      </c>
      <c r="T398" s="209">
        <f t="shared" si="128"/>
        <v>0</v>
      </c>
      <c r="U398" s="31"/>
      <c r="V398" s="31"/>
      <c r="W398" s="31"/>
      <c r="X398" s="31"/>
      <c r="Y398" s="31"/>
      <c r="Z398" s="31"/>
      <c r="AA398" s="31"/>
      <c r="AB398" s="31"/>
      <c r="AC398" s="31"/>
      <c r="AD398" s="31"/>
      <c r="AE398" s="31"/>
      <c r="AR398" s="210" t="s">
        <v>259</v>
      </c>
      <c r="AT398" s="210" t="s">
        <v>922</v>
      </c>
      <c r="AU398" s="210" t="s">
        <v>86</v>
      </c>
      <c r="AY398" s="14" t="s">
        <v>169</v>
      </c>
      <c r="BE398" s="211">
        <f t="shared" si="129"/>
        <v>0</v>
      </c>
      <c r="BF398" s="211">
        <f t="shared" si="130"/>
        <v>0</v>
      </c>
      <c r="BG398" s="211">
        <f t="shared" si="131"/>
        <v>0</v>
      </c>
      <c r="BH398" s="211">
        <f t="shared" si="132"/>
        <v>0</v>
      </c>
      <c r="BI398" s="211">
        <f t="shared" si="133"/>
        <v>0</v>
      </c>
      <c r="BJ398" s="14" t="s">
        <v>84</v>
      </c>
      <c r="BK398" s="211">
        <f t="shared" si="134"/>
        <v>0</v>
      </c>
      <c r="BL398" s="14" t="s">
        <v>251</v>
      </c>
      <c r="BM398" s="210" t="s">
        <v>1759</v>
      </c>
    </row>
    <row r="399" spans="1:65" s="2" customFormat="1" ht="21.75" customHeight="1">
      <c r="A399" s="31"/>
      <c r="B399" s="32"/>
      <c r="C399" s="217" t="s">
        <v>1760</v>
      </c>
      <c r="D399" s="217" t="s">
        <v>922</v>
      </c>
      <c r="E399" s="218" t="s">
        <v>1761</v>
      </c>
      <c r="F399" s="219" t="s">
        <v>1762</v>
      </c>
      <c r="G399" s="220" t="s">
        <v>176</v>
      </c>
      <c r="H399" s="221">
        <v>19.053000000000001</v>
      </c>
      <c r="I399" s="222"/>
      <c r="J399" s="223">
        <f t="shared" si="125"/>
        <v>0</v>
      </c>
      <c r="K399" s="224"/>
      <c r="L399" s="225"/>
      <c r="M399" s="226" t="s">
        <v>1</v>
      </c>
      <c r="N399" s="227" t="s">
        <v>41</v>
      </c>
      <c r="O399" s="68"/>
      <c r="P399" s="208">
        <f t="shared" si="126"/>
        <v>0</v>
      </c>
      <c r="Q399" s="208">
        <v>1.6E-2</v>
      </c>
      <c r="R399" s="208">
        <f t="shared" si="127"/>
        <v>0.30484800000000001</v>
      </c>
      <c r="S399" s="208">
        <v>0</v>
      </c>
      <c r="T399" s="209">
        <f t="shared" si="128"/>
        <v>0</v>
      </c>
      <c r="U399" s="31"/>
      <c r="V399" s="31"/>
      <c r="W399" s="31"/>
      <c r="X399" s="31"/>
      <c r="Y399" s="31"/>
      <c r="Z399" s="31"/>
      <c r="AA399" s="31"/>
      <c r="AB399" s="31"/>
      <c r="AC399" s="31"/>
      <c r="AD399" s="31"/>
      <c r="AE399" s="31"/>
      <c r="AR399" s="210" t="s">
        <v>259</v>
      </c>
      <c r="AT399" s="210" t="s">
        <v>922</v>
      </c>
      <c r="AU399" s="210" t="s">
        <v>86</v>
      </c>
      <c r="AY399" s="14" t="s">
        <v>169</v>
      </c>
      <c r="BE399" s="211">
        <f t="shared" si="129"/>
        <v>0</v>
      </c>
      <c r="BF399" s="211">
        <f t="shared" si="130"/>
        <v>0</v>
      </c>
      <c r="BG399" s="211">
        <f t="shared" si="131"/>
        <v>0</v>
      </c>
      <c r="BH399" s="211">
        <f t="shared" si="132"/>
        <v>0</v>
      </c>
      <c r="BI399" s="211">
        <f t="shared" si="133"/>
        <v>0</v>
      </c>
      <c r="BJ399" s="14" t="s">
        <v>84</v>
      </c>
      <c r="BK399" s="211">
        <f t="shared" si="134"/>
        <v>0</v>
      </c>
      <c r="BL399" s="14" t="s">
        <v>251</v>
      </c>
      <c r="BM399" s="210" t="s">
        <v>1763</v>
      </c>
    </row>
    <row r="400" spans="1:65" s="2" customFormat="1" ht="33" customHeight="1">
      <c r="A400" s="31"/>
      <c r="B400" s="32"/>
      <c r="C400" s="198" t="s">
        <v>1764</v>
      </c>
      <c r="D400" s="198" t="s">
        <v>173</v>
      </c>
      <c r="E400" s="199" t="s">
        <v>1765</v>
      </c>
      <c r="F400" s="200" t="s">
        <v>1766</v>
      </c>
      <c r="G400" s="201" t="s">
        <v>176</v>
      </c>
      <c r="H400" s="202">
        <v>46.063000000000002</v>
      </c>
      <c r="I400" s="203"/>
      <c r="J400" s="204">
        <f t="shared" si="125"/>
        <v>0</v>
      </c>
      <c r="K400" s="205"/>
      <c r="L400" s="36"/>
      <c r="M400" s="206" t="s">
        <v>1</v>
      </c>
      <c r="N400" s="207" t="s">
        <v>41</v>
      </c>
      <c r="O400" s="68"/>
      <c r="P400" s="208">
        <f t="shared" si="126"/>
        <v>0</v>
      </c>
      <c r="Q400" s="208">
        <v>8.9999999999999993E-3</v>
      </c>
      <c r="R400" s="208">
        <f t="shared" si="127"/>
        <v>0.41456699999999996</v>
      </c>
      <c r="S400" s="208">
        <v>0</v>
      </c>
      <c r="T400" s="209">
        <f t="shared" si="128"/>
        <v>0</v>
      </c>
      <c r="U400" s="31"/>
      <c r="V400" s="31"/>
      <c r="W400" s="31"/>
      <c r="X400" s="31"/>
      <c r="Y400" s="31"/>
      <c r="Z400" s="31"/>
      <c r="AA400" s="31"/>
      <c r="AB400" s="31"/>
      <c r="AC400" s="31"/>
      <c r="AD400" s="31"/>
      <c r="AE400" s="31"/>
      <c r="AR400" s="210" t="s">
        <v>251</v>
      </c>
      <c r="AT400" s="210" t="s">
        <v>173</v>
      </c>
      <c r="AU400" s="210" t="s">
        <v>86</v>
      </c>
      <c r="AY400" s="14" t="s">
        <v>169</v>
      </c>
      <c r="BE400" s="211">
        <f t="shared" si="129"/>
        <v>0</v>
      </c>
      <c r="BF400" s="211">
        <f t="shared" si="130"/>
        <v>0</v>
      </c>
      <c r="BG400" s="211">
        <f t="shared" si="131"/>
        <v>0</v>
      </c>
      <c r="BH400" s="211">
        <f t="shared" si="132"/>
        <v>0</v>
      </c>
      <c r="BI400" s="211">
        <f t="shared" si="133"/>
        <v>0</v>
      </c>
      <c r="BJ400" s="14" t="s">
        <v>84</v>
      </c>
      <c r="BK400" s="211">
        <f t="shared" si="134"/>
        <v>0</v>
      </c>
      <c r="BL400" s="14" t="s">
        <v>251</v>
      </c>
      <c r="BM400" s="210" t="s">
        <v>1767</v>
      </c>
    </row>
    <row r="401" spans="1:65" s="2" customFormat="1" ht="21.75" customHeight="1">
      <c r="A401" s="31"/>
      <c r="B401" s="32"/>
      <c r="C401" s="217" t="s">
        <v>1768</v>
      </c>
      <c r="D401" s="217" t="s">
        <v>922</v>
      </c>
      <c r="E401" s="218" t="s">
        <v>1769</v>
      </c>
      <c r="F401" s="219" t="s">
        <v>1770</v>
      </c>
      <c r="G401" s="220" t="s">
        <v>176</v>
      </c>
      <c r="H401" s="221">
        <v>52.558</v>
      </c>
      <c r="I401" s="222"/>
      <c r="J401" s="223">
        <f t="shared" si="125"/>
        <v>0</v>
      </c>
      <c r="K401" s="224"/>
      <c r="L401" s="225"/>
      <c r="M401" s="226" t="s">
        <v>1</v>
      </c>
      <c r="N401" s="227" t="s">
        <v>41</v>
      </c>
      <c r="O401" s="68"/>
      <c r="P401" s="208">
        <f t="shared" si="126"/>
        <v>0</v>
      </c>
      <c r="Q401" s="208">
        <v>0.192</v>
      </c>
      <c r="R401" s="208">
        <f t="shared" si="127"/>
        <v>10.091136000000001</v>
      </c>
      <c r="S401" s="208">
        <v>0</v>
      </c>
      <c r="T401" s="209">
        <f t="shared" si="128"/>
        <v>0</v>
      </c>
      <c r="U401" s="31"/>
      <c r="V401" s="31"/>
      <c r="W401" s="31"/>
      <c r="X401" s="31"/>
      <c r="Y401" s="31"/>
      <c r="Z401" s="31"/>
      <c r="AA401" s="31"/>
      <c r="AB401" s="31"/>
      <c r="AC401" s="31"/>
      <c r="AD401" s="31"/>
      <c r="AE401" s="31"/>
      <c r="AR401" s="210" t="s">
        <v>259</v>
      </c>
      <c r="AT401" s="210" t="s">
        <v>922</v>
      </c>
      <c r="AU401" s="210" t="s">
        <v>86</v>
      </c>
      <c r="AY401" s="14" t="s">
        <v>169</v>
      </c>
      <c r="BE401" s="211">
        <f t="shared" si="129"/>
        <v>0</v>
      </c>
      <c r="BF401" s="211">
        <f t="shared" si="130"/>
        <v>0</v>
      </c>
      <c r="BG401" s="211">
        <f t="shared" si="131"/>
        <v>0</v>
      </c>
      <c r="BH401" s="211">
        <f t="shared" si="132"/>
        <v>0</v>
      </c>
      <c r="BI401" s="211">
        <f t="shared" si="133"/>
        <v>0</v>
      </c>
      <c r="BJ401" s="14" t="s">
        <v>84</v>
      </c>
      <c r="BK401" s="211">
        <f t="shared" si="134"/>
        <v>0</v>
      </c>
      <c r="BL401" s="14" t="s">
        <v>251</v>
      </c>
      <c r="BM401" s="210" t="s">
        <v>1771</v>
      </c>
    </row>
    <row r="402" spans="1:65" s="2" customFormat="1" ht="33" customHeight="1">
      <c r="A402" s="31"/>
      <c r="B402" s="32"/>
      <c r="C402" s="198" t="s">
        <v>1772</v>
      </c>
      <c r="D402" s="198" t="s">
        <v>173</v>
      </c>
      <c r="E402" s="199" t="s">
        <v>1773</v>
      </c>
      <c r="F402" s="200" t="s">
        <v>1774</v>
      </c>
      <c r="G402" s="201" t="s">
        <v>176</v>
      </c>
      <c r="H402" s="202">
        <v>35.213000000000001</v>
      </c>
      <c r="I402" s="203"/>
      <c r="J402" s="204">
        <f t="shared" si="125"/>
        <v>0</v>
      </c>
      <c r="K402" s="205"/>
      <c r="L402" s="36"/>
      <c r="M402" s="206" t="s">
        <v>1</v>
      </c>
      <c r="N402" s="207" t="s">
        <v>41</v>
      </c>
      <c r="O402" s="68"/>
      <c r="P402" s="208">
        <f t="shared" si="126"/>
        <v>0</v>
      </c>
      <c r="Q402" s="208">
        <v>8.9999999999999993E-3</v>
      </c>
      <c r="R402" s="208">
        <f t="shared" si="127"/>
        <v>0.316917</v>
      </c>
      <c r="S402" s="208">
        <v>0</v>
      </c>
      <c r="T402" s="209">
        <f t="shared" si="128"/>
        <v>0</v>
      </c>
      <c r="U402" s="31"/>
      <c r="V402" s="31"/>
      <c r="W402" s="31"/>
      <c r="X402" s="31"/>
      <c r="Y402" s="31"/>
      <c r="Z402" s="31"/>
      <c r="AA402" s="31"/>
      <c r="AB402" s="31"/>
      <c r="AC402" s="31"/>
      <c r="AD402" s="31"/>
      <c r="AE402" s="31"/>
      <c r="AR402" s="210" t="s">
        <v>251</v>
      </c>
      <c r="AT402" s="210" t="s">
        <v>173</v>
      </c>
      <c r="AU402" s="210" t="s">
        <v>86</v>
      </c>
      <c r="AY402" s="14" t="s">
        <v>169</v>
      </c>
      <c r="BE402" s="211">
        <f t="shared" si="129"/>
        <v>0</v>
      </c>
      <c r="BF402" s="211">
        <f t="shared" si="130"/>
        <v>0</v>
      </c>
      <c r="BG402" s="211">
        <f t="shared" si="131"/>
        <v>0</v>
      </c>
      <c r="BH402" s="211">
        <f t="shared" si="132"/>
        <v>0</v>
      </c>
      <c r="BI402" s="211">
        <f t="shared" si="133"/>
        <v>0</v>
      </c>
      <c r="BJ402" s="14" t="s">
        <v>84</v>
      </c>
      <c r="BK402" s="211">
        <f t="shared" si="134"/>
        <v>0</v>
      </c>
      <c r="BL402" s="14" t="s">
        <v>251</v>
      </c>
      <c r="BM402" s="210" t="s">
        <v>1775</v>
      </c>
    </row>
    <row r="403" spans="1:65" s="2" customFormat="1" ht="21.75" customHeight="1">
      <c r="A403" s="31"/>
      <c r="B403" s="32"/>
      <c r="C403" s="217" t="s">
        <v>1776</v>
      </c>
      <c r="D403" s="217" t="s">
        <v>922</v>
      </c>
      <c r="E403" s="218" t="s">
        <v>1777</v>
      </c>
      <c r="F403" s="219" t="s">
        <v>1778</v>
      </c>
      <c r="G403" s="220" t="s">
        <v>176</v>
      </c>
      <c r="H403" s="221">
        <v>37.584000000000003</v>
      </c>
      <c r="I403" s="222"/>
      <c r="J403" s="223">
        <f t="shared" si="125"/>
        <v>0</v>
      </c>
      <c r="K403" s="224"/>
      <c r="L403" s="225"/>
      <c r="M403" s="226" t="s">
        <v>1</v>
      </c>
      <c r="N403" s="227" t="s">
        <v>41</v>
      </c>
      <c r="O403" s="68"/>
      <c r="P403" s="208">
        <f t="shared" si="126"/>
        <v>0</v>
      </c>
      <c r="Q403" s="208">
        <v>9.6750000000000003E-2</v>
      </c>
      <c r="R403" s="208">
        <f t="shared" si="127"/>
        <v>3.6362520000000003</v>
      </c>
      <c r="S403" s="208">
        <v>0</v>
      </c>
      <c r="T403" s="209">
        <f t="shared" si="128"/>
        <v>0</v>
      </c>
      <c r="U403" s="31"/>
      <c r="V403" s="31"/>
      <c r="W403" s="31"/>
      <c r="X403" s="31"/>
      <c r="Y403" s="31"/>
      <c r="Z403" s="31"/>
      <c r="AA403" s="31"/>
      <c r="AB403" s="31"/>
      <c r="AC403" s="31"/>
      <c r="AD403" s="31"/>
      <c r="AE403" s="31"/>
      <c r="AR403" s="210" t="s">
        <v>259</v>
      </c>
      <c r="AT403" s="210" t="s">
        <v>922</v>
      </c>
      <c r="AU403" s="210" t="s">
        <v>86</v>
      </c>
      <c r="AY403" s="14" t="s">
        <v>169</v>
      </c>
      <c r="BE403" s="211">
        <f t="shared" si="129"/>
        <v>0</v>
      </c>
      <c r="BF403" s="211">
        <f t="shared" si="130"/>
        <v>0</v>
      </c>
      <c r="BG403" s="211">
        <f t="shared" si="131"/>
        <v>0</v>
      </c>
      <c r="BH403" s="211">
        <f t="shared" si="132"/>
        <v>0</v>
      </c>
      <c r="BI403" s="211">
        <f t="shared" si="133"/>
        <v>0</v>
      </c>
      <c r="BJ403" s="14" t="s">
        <v>84</v>
      </c>
      <c r="BK403" s="211">
        <f t="shared" si="134"/>
        <v>0</v>
      </c>
      <c r="BL403" s="14" t="s">
        <v>251</v>
      </c>
      <c r="BM403" s="210" t="s">
        <v>1779</v>
      </c>
    </row>
    <row r="404" spans="1:65" s="2" customFormat="1" ht="21.75" customHeight="1">
      <c r="A404" s="31"/>
      <c r="B404" s="32"/>
      <c r="C404" s="198" t="s">
        <v>1780</v>
      </c>
      <c r="D404" s="198" t="s">
        <v>173</v>
      </c>
      <c r="E404" s="199" t="s">
        <v>1781</v>
      </c>
      <c r="F404" s="200" t="s">
        <v>1782</v>
      </c>
      <c r="G404" s="201" t="s">
        <v>176</v>
      </c>
      <c r="H404" s="202">
        <v>3</v>
      </c>
      <c r="I404" s="203"/>
      <c r="J404" s="204">
        <f t="shared" si="125"/>
        <v>0</v>
      </c>
      <c r="K404" s="205"/>
      <c r="L404" s="36"/>
      <c r="M404" s="206" t="s">
        <v>1</v>
      </c>
      <c r="N404" s="207" t="s">
        <v>41</v>
      </c>
      <c r="O404" s="68"/>
      <c r="P404" s="208">
        <f t="shared" si="126"/>
        <v>0</v>
      </c>
      <c r="Q404" s="208">
        <v>0</v>
      </c>
      <c r="R404" s="208">
        <f t="shared" si="127"/>
        <v>0</v>
      </c>
      <c r="S404" s="208">
        <v>0</v>
      </c>
      <c r="T404" s="209">
        <f t="shared" si="128"/>
        <v>0</v>
      </c>
      <c r="U404" s="31"/>
      <c r="V404" s="31"/>
      <c r="W404" s="31"/>
      <c r="X404" s="31"/>
      <c r="Y404" s="31"/>
      <c r="Z404" s="31"/>
      <c r="AA404" s="31"/>
      <c r="AB404" s="31"/>
      <c r="AC404" s="31"/>
      <c r="AD404" s="31"/>
      <c r="AE404" s="31"/>
      <c r="AR404" s="210" t="s">
        <v>251</v>
      </c>
      <c r="AT404" s="210" t="s">
        <v>173</v>
      </c>
      <c r="AU404" s="210" t="s">
        <v>86</v>
      </c>
      <c r="AY404" s="14" t="s">
        <v>169</v>
      </c>
      <c r="BE404" s="211">
        <f t="shared" si="129"/>
        <v>0</v>
      </c>
      <c r="BF404" s="211">
        <f t="shared" si="130"/>
        <v>0</v>
      </c>
      <c r="BG404" s="211">
        <f t="shared" si="131"/>
        <v>0</v>
      </c>
      <c r="BH404" s="211">
        <f t="shared" si="132"/>
        <v>0</v>
      </c>
      <c r="BI404" s="211">
        <f t="shared" si="133"/>
        <v>0</v>
      </c>
      <c r="BJ404" s="14" t="s">
        <v>84</v>
      </c>
      <c r="BK404" s="211">
        <f t="shared" si="134"/>
        <v>0</v>
      </c>
      <c r="BL404" s="14" t="s">
        <v>251</v>
      </c>
      <c r="BM404" s="210" t="s">
        <v>1783</v>
      </c>
    </row>
    <row r="405" spans="1:65" s="2" customFormat="1" ht="16.5" customHeight="1">
      <c r="A405" s="31"/>
      <c r="B405" s="32"/>
      <c r="C405" s="198" t="s">
        <v>1784</v>
      </c>
      <c r="D405" s="198" t="s">
        <v>173</v>
      </c>
      <c r="E405" s="199" t="s">
        <v>1785</v>
      </c>
      <c r="F405" s="200" t="s">
        <v>1786</v>
      </c>
      <c r="G405" s="201" t="s">
        <v>280</v>
      </c>
      <c r="H405" s="202">
        <v>18</v>
      </c>
      <c r="I405" s="203"/>
      <c r="J405" s="204">
        <f t="shared" si="125"/>
        <v>0</v>
      </c>
      <c r="K405" s="205"/>
      <c r="L405" s="36"/>
      <c r="M405" s="206" t="s">
        <v>1</v>
      </c>
      <c r="N405" s="207" t="s">
        <v>41</v>
      </c>
      <c r="O405" s="68"/>
      <c r="P405" s="208">
        <f t="shared" si="126"/>
        <v>0</v>
      </c>
      <c r="Q405" s="208">
        <v>0</v>
      </c>
      <c r="R405" s="208">
        <f t="shared" si="127"/>
        <v>0</v>
      </c>
      <c r="S405" s="208">
        <v>0</v>
      </c>
      <c r="T405" s="209">
        <f t="shared" si="128"/>
        <v>0</v>
      </c>
      <c r="U405" s="31"/>
      <c r="V405" s="31"/>
      <c r="W405" s="31"/>
      <c r="X405" s="31"/>
      <c r="Y405" s="31"/>
      <c r="Z405" s="31"/>
      <c r="AA405" s="31"/>
      <c r="AB405" s="31"/>
      <c r="AC405" s="31"/>
      <c r="AD405" s="31"/>
      <c r="AE405" s="31"/>
      <c r="AR405" s="210" t="s">
        <v>251</v>
      </c>
      <c r="AT405" s="210" t="s">
        <v>173</v>
      </c>
      <c r="AU405" s="210" t="s">
        <v>86</v>
      </c>
      <c r="AY405" s="14" t="s">
        <v>169</v>
      </c>
      <c r="BE405" s="211">
        <f t="shared" si="129"/>
        <v>0</v>
      </c>
      <c r="BF405" s="211">
        <f t="shared" si="130"/>
        <v>0</v>
      </c>
      <c r="BG405" s="211">
        <f t="shared" si="131"/>
        <v>0</v>
      </c>
      <c r="BH405" s="211">
        <f t="shared" si="132"/>
        <v>0</v>
      </c>
      <c r="BI405" s="211">
        <f t="shared" si="133"/>
        <v>0</v>
      </c>
      <c r="BJ405" s="14" t="s">
        <v>84</v>
      </c>
      <c r="BK405" s="211">
        <f t="shared" si="134"/>
        <v>0</v>
      </c>
      <c r="BL405" s="14" t="s">
        <v>251</v>
      </c>
      <c r="BM405" s="210" t="s">
        <v>1787</v>
      </c>
    </row>
    <row r="406" spans="1:65" s="2" customFormat="1" ht="16.5" customHeight="1">
      <c r="A406" s="31"/>
      <c r="B406" s="32"/>
      <c r="C406" s="198" t="s">
        <v>1788</v>
      </c>
      <c r="D406" s="198" t="s">
        <v>173</v>
      </c>
      <c r="E406" s="199" t="s">
        <v>1789</v>
      </c>
      <c r="F406" s="200" t="s">
        <v>1790</v>
      </c>
      <c r="G406" s="201" t="s">
        <v>280</v>
      </c>
      <c r="H406" s="202">
        <v>5</v>
      </c>
      <c r="I406" s="203"/>
      <c r="J406" s="204">
        <f t="shared" si="125"/>
        <v>0</v>
      </c>
      <c r="K406" s="205"/>
      <c r="L406" s="36"/>
      <c r="M406" s="206" t="s">
        <v>1</v>
      </c>
      <c r="N406" s="207" t="s">
        <v>41</v>
      </c>
      <c r="O406" s="68"/>
      <c r="P406" s="208">
        <f t="shared" si="126"/>
        <v>0</v>
      </c>
      <c r="Q406" s="208">
        <v>0</v>
      </c>
      <c r="R406" s="208">
        <f t="shared" si="127"/>
        <v>0</v>
      </c>
      <c r="S406" s="208">
        <v>0</v>
      </c>
      <c r="T406" s="209">
        <f t="shared" si="128"/>
        <v>0</v>
      </c>
      <c r="U406" s="31"/>
      <c r="V406" s="31"/>
      <c r="W406" s="31"/>
      <c r="X406" s="31"/>
      <c r="Y406" s="31"/>
      <c r="Z406" s="31"/>
      <c r="AA406" s="31"/>
      <c r="AB406" s="31"/>
      <c r="AC406" s="31"/>
      <c r="AD406" s="31"/>
      <c r="AE406" s="31"/>
      <c r="AR406" s="210" t="s">
        <v>251</v>
      </c>
      <c r="AT406" s="210" t="s">
        <v>173</v>
      </c>
      <c r="AU406" s="210" t="s">
        <v>86</v>
      </c>
      <c r="AY406" s="14" t="s">
        <v>169</v>
      </c>
      <c r="BE406" s="211">
        <f t="shared" si="129"/>
        <v>0</v>
      </c>
      <c r="BF406" s="211">
        <f t="shared" si="130"/>
        <v>0</v>
      </c>
      <c r="BG406" s="211">
        <f t="shared" si="131"/>
        <v>0</v>
      </c>
      <c r="BH406" s="211">
        <f t="shared" si="132"/>
        <v>0</v>
      </c>
      <c r="BI406" s="211">
        <f t="shared" si="133"/>
        <v>0</v>
      </c>
      <c r="BJ406" s="14" t="s">
        <v>84</v>
      </c>
      <c r="BK406" s="211">
        <f t="shared" si="134"/>
        <v>0</v>
      </c>
      <c r="BL406" s="14" t="s">
        <v>251</v>
      </c>
      <c r="BM406" s="210" t="s">
        <v>1791</v>
      </c>
    </row>
    <row r="407" spans="1:65" s="2" customFormat="1" ht="21.75" customHeight="1">
      <c r="A407" s="31"/>
      <c r="B407" s="32"/>
      <c r="C407" s="198" t="s">
        <v>1792</v>
      </c>
      <c r="D407" s="198" t="s">
        <v>173</v>
      </c>
      <c r="E407" s="199" t="s">
        <v>1793</v>
      </c>
      <c r="F407" s="200" t="s">
        <v>1794</v>
      </c>
      <c r="G407" s="201" t="s">
        <v>220</v>
      </c>
      <c r="H407" s="202">
        <v>15.379</v>
      </c>
      <c r="I407" s="203"/>
      <c r="J407" s="204">
        <f t="shared" si="125"/>
        <v>0</v>
      </c>
      <c r="K407" s="205"/>
      <c r="L407" s="36"/>
      <c r="M407" s="206" t="s">
        <v>1</v>
      </c>
      <c r="N407" s="207" t="s">
        <v>41</v>
      </c>
      <c r="O407" s="68"/>
      <c r="P407" s="208">
        <f t="shared" si="126"/>
        <v>0</v>
      </c>
      <c r="Q407" s="208">
        <v>0</v>
      </c>
      <c r="R407" s="208">
        <f t="shared" si="127"/>
        <v>0</v>
      </c>
      <c r="S407" s="208">
        <v>0</v>
      </c>
      <c r="T407" s="209">
        <f t="shared" si="128"/>
        <v>0</v>
      </c>
      <c r="U407" s="31"/>
      <c r="V407" s="31"/>
      <c r="W407" s="31"/>
      <c r="X407" s="31"/>
      <c r="Y407" s="31"/>
      <c r="Z407" s="31"/>
      <c r="AA407" s="31"/>
      <c r="AB407" s="31"/>
      <c r="AC407" s="31"/>
      <c r="AD407" s="31"/>
      <c r="AE407" s="31"/>
      <c r="AR407" s="210" t="s">
        <v>251</v>
      </c>
      <c r="AT407" s="210" t="s">
        <v>173</v>
      </c>
      <c r="AU407" s="210" t="s">
        <v>86</v>
      </c>
      <c r="AY407" s="14" t="s">
        <v>169</v>
      </c>
      <c r="BE407" s="211">
        <f t="shared" si="129"/>
        <v>0</v>
      </c>
      <c r="BF407" s="211">
        <f t="shared" si="130"/>
        <v>0</v>
      </c>
      <c r="BG407" s="211">
        <f t="shared" si="131"/>
        <v>0</v>
      </c>
      <c r="BH407" s="211">
        <f t="shared" si="132"/>
        <v>0</v>
      </c>
      <c r="BI407" s="211">
        <f t="shared" si="133"/>
        <v>0</v>
      </c>
      <c r="BJ407" s="14" t="s">
        <v>84</v>
      </c>
      <c r="BK407" s="211">
        <f t="shared" si="134"/>
        <v>0</v>
      </c>
      <c r="BL407" s="14" t="s">
        <v>251</v>
      </c>
      <c r="BM407" s="210" t="s">
        <v>1795</v>
      </c>
    </row>
    <row r="408" spans="1:65" s="12" customFormat="1" ht="22.9" customHeight="1">
      <c r="B408" s="182"/>
      <c r="C408" s="183"/>
      <c r="D408" s="184" t="s">
        <v>75</v>
      </c>
      <c r="E408" s="196" t="s">
        <v>1796</v>
      </c>
      <c r="F408" s="196" t="s">
        <v>1797</v>
      </c>
      <c r="G408" s="183"/>
      <c r="H408" s="183"/>
      <c r="I408" s="186"/>
      <c r="J408" s="197">
        <f>BK408</f>
        <v>0</v>
      </c>
      <c r="K408" s="183"/>
      <c r="L408" s="188"/>
      <c r="M408" s="189"/>
      <c r="N408" s="190"/>
      <c r="O408" s="190"/>
      <c r="P408" s="191">
        <f>SUM(P409:P411)</f>
        <v>0</v>
      </c>
      <c r="Q408" s="190"/>
      <c r="R408" s="191">
        <f>SUM(R409:R411)</f>
        <v>5.5776599999999996E-2</v>
      </c>
      <c r="S408" s="190"/>
      <c r="T408" s="192">
        <f>SUM(T409:T411)</f>
        <v>0</v>
      </c>
      <c r="AR408" s="193" t="s">
        <v>86</v>
      </c>
      <c r="AT408" s="194" t="s">
        <v>75</v>
      </c>
      <c r="AU408" s="194" t="s">
        <v>84</v>
      </c>
      <c r="AY408" s="193" t="s">
        <v>169</v>
      </c>
      <c r="BK408" s="195">
        <f>SUM(BK409:BK411)</f>
        <v>0</v>
      </c>
    </row>
    <row r="409" spans="1:65" s="2" customFormat="1" ht="21.75" customHeight="1">
      <c r="A409" s="31"/>
      <c r="B409" s="32"/>
      <c r="C409" s="198" t="s">
        <v>1798</v>
      </c>
      <c r="D409" s="198" t="s">
        <v>173</v>
      </c>
      <c r="E409" s="199" t="s">
        <v>1799</v>
      </c>
      <c r="F409" s="200" t="s">
        <v>1800</v>
      </c>
      <c r="G409" s="201" t="s">
        <v>176</v>
      </c>
      <c r="H409" s="202">
        <v>206.58</v>
      </c>
      <c r="I409" s="203"/>
      <c r="J409" s="204">
        <f>ROUND(I409*H409,2)</f>
        <v>0</v>
      </c>
      <c r="K409" s="205"/>
      <c r="L409" s="36"/>
      <c r="M409" s="206" t="s">
        <v>1</v>
      </c>
      <c r="N409" s="207" t="s">
        <v>41</v>
      </c>
      <c r="O409" s="68"/>
      <c r="P409" s="208">
        <f>O409*H409</f>
        <v>0</v>
      </c>
      <c r="Q409" s="208">
        <v>0</v>
      </c>
      <c r="R409" s="208">
        <f>Q409*H409</f>
        <v>0</v>
      </c>
      <c r="S409" s="208">
        <v>0</v>
      </c>
      <c r="T409" s="209">
        <f>S409*H409</f>
        <v>0</v>
      </c>
      <c r="U409" s="31"/>
      <c r="V409" s="31"/>
      <c r="W409" s="31"/>
      <c r="X409" s="31"/>
      <c r="Y409" s="31"/>
      <c r="Z409" s="31"/>
      <c r="AA409" s="31"/>
      <c r="AB409" s="31"/>
      <c r="AC409" s="31"/>
      <c r="AD409" s="31"/>
      <c r="AE409" s="31"/>
      <c r="AR409" s="210" t="s">
        <v>251</v>
      </c>
      <c r="AT409" s="210" t="s">
        <v>173</v>
      </c>
      <c r="AU409" s="210" t="s">
        <v>86</v>
      </c>
      <c r="AY409" s="14" t="s">
        <v>169</v>
      </c>
      <c r="BE409" s="211">
        <f>IF(N409="základní",J409,0)</f>
        <v>0</v>
      </c>
      <c r="BF409" s="211">
        <f>IF(N409="snížená",J409,0)</f>
        <v>0</v>
      </c>
      <c r="BG409" s="211">
        <f>IF(N409="zákl. přenesená",J409,0)</f>
        <v>0</v>
      </c>
      <c r="BH409" s="211">
        <f>IF(N409="sníž. přenesená",J409,0)</f>
        <v>0</v>
      </c>
      <c r="BI409" s="211">
        <f>IF(N409="nulová",J409,0)</f>
        <v>0</v>
      </c>
      <c r="BJ409" s="14" t="s">
        <v>84</v>
      </c>
      <c r="BK409" s="211">
        <f>ROUND(I409*H409,2)</f>
        <v>0</v>
      </c>
      <c r="BL409" s="14" t="s">
        <v>251</v>
      </c>
      <c r="BM409" s="210" t="s">
        <v>1801</v>
      </c>
    </row>
    <row r="410" spans="1:65" s="2" customFormat="1" ht="21.75" customHeight="1">
      <c r="A410" s="31"/>
      <c r="B410" s="32"/>
      <c r="C410" s="198" t="s">
        <v>1802</v>
      </c>
      <c r="D410" s="198" t="s">
        <v>173</v>
      </c>
      <c r="E410" s="199" t="s">
        <v>1803</v>
      </c>
      <c r="F410" s="200" t="s">
        <v>1804</v>
      </c>
      <c r="G410" s="201" t="s">
        <v>176</v>
      </c>
      <c r="H410" s="202">
        <v>206.58</v>
      </c>
      <c r="I410" s="203"/>
      <c r="J410" s="204">
        <f>ROUND(I410*H410,2)</f>
        <v>0</v>
      </c>
      <c r="K410" s="205"/>
      <c r="L410" s="36"/>
      <c r="M410" s="206" t="s">
        <v>1</v>
      </c>
      <c r="N410" s="207" t="s">
        <v>41</v>
      </c>
      <c r="O410" s="68"/>
      <c r="P410" s="208">
        <f>O410*H410</f>
        <v>0</v>
      </c>
      <c r="Q410" s="208">
        <v>1.2999999999999999E-4</v>
      </c>
      <c r="R410" s="208">
        <f>Q410*H410</f>
        <v>2.6855399999999998E-2</v>
      </c>
      <c r="S410" s="208">
        <v>0</v>
      </c>
      <c r="T410" s="209">
        <f>S410*H410</f>
        <v>0</v>
      </c>
      <c r="U410" s="31"/>
      <c r="V410" s="31"/>
      <c r="W410" s="31"/>
      <c r="X410" s="31"/>
      <c r="Y410" s="31"/>
      <c r="Z410" s="31"/>
      <c r="AA410" s="31"/>
      <c r="AB410" s="31"/>
      <c r="AC410" s="31"/>
      <c r="AD410" s="31"/>
      <c r="AE410" s="31"/>
      <c r="AR410" s="210" t="s">
        <v>251</v>
      </c>
      <c r="AT410" s="210" t="s">
        <v>173</v>
      </c>
      <c r="AU410" s="210" t="s">
        <v>86</v>
      </c>
      <c r="AY410" s="14" t="s">
        <v>169</v>
      </c>
      <c r="BE410" s="211">
        <f>IF(N410="základní",J410,0)</f>
        <v>0</v>
      </c>
      <c r="BF410" s="211">
        <f>IF(N410="snížená",J410,0)</f>
        <v>0</v>
      </c>
      <c r="BG410" s="211">
        <f>IF(N410="zákl. přenesená",J410,0)</f>
        <v>0</v>
      </c>
      <c r="BH410" s="211">
        <f>IF(N410="sníž. přenesená",J410,0)</f>
        <v>0</v>
      </c>
      <c r="BI410" s="211">
        <f>IF(N410="nulová",J410,0)</f>
        <v>0</v>
      </c>
      <c r="BJ410" s="14" t="s">
        <v>84</v>
      </c>
      <c r="BK410" s="211">
        <f>ROUND(I410*H410,2)</f>
        <v>0</v>
      </c>
      <c r="BL410" s="14" t="s">
        <v>251</v>
      </c>
      <c r="BM410" s="210" t="s">
        <v>1805</v>
      </c>
    </row>
    <row r="411" spans="1:65" s="2" customFormat="1" ht="21.75" customHeight="1">
      <c r="A411" s="31"/>
      <c r="B411" s="32"/>
      <c r="C411" s="198" t="s">
        <v>1806</v>
      </c>
      <c r="D411" s="198" t="s">
        <v>173</v>
      </c>
      <c r="E411" s="199" t="s">
        <v>1807</v>
      </c>
      <c r="F411" s="200" t="s">
        <v>1808</v>
      </c>
      <c r="G411" s="201" t="s">
        <v>176</v>
      </c>
      <c r="H411" s="202">
        <v>206.58</v>
      </c>
      <c r="I411" s="203"/>
      <c r="J411" s="204">
        <f>ROUND(I411*H411,2)</f>
        <v>0</v>
      </c>
      <c r="K411" s="205"/>
      <c r="L411" s="36"/>
      <c r="M411" s="206" t="s">
        <v>1</v>
      </c>
      <c r="N411" s="207" t="s">
        <v>41</v>
      </c>
      <c r="O411" s="68"/>
      <c r="P411" s="208">
        <f>O411*H411</f>
        <v>0</v>
      </c>
      <c r="Q411" s="208">
        <v>1.3999999999999999E-4</v>
      </c>
      <c r="R411" s="208">
        <f>Q411*H411</f>
        <v>2.8921199999999998E-2</v>
      </c>
      <c r="S411" s="208">
        <v>0</v>
      </c>
      <c r="T411" s="209">
        <f>S411*H411</f>
        <v>0</v>
      </c>
      <c r="U411" s="31"/>
      <c r="V411" s="31"/>
      <c r="W411" s="31"/>
      <c r="X411" s="31"/>
      <c r="Y411" s="31"/>
      <c r="Z411" s="31"/>
      <c r="AA411" s="31"/>
      <c r="AB411" s="31"/>
      <c r="AC411" s="31"/>
      <c r="AD411" s="31"/>
      <c r="AE411" s="31"/>
      <c r="AR411" s="210" t="s">
        <v>251</v>
      </c>
      <c r="AT411" s="210" t="s">
        <v>173</v>
      </c>
      <c r="AU411" s="210" t="s">
        <v>86</v>
      </c>
      <c r="AY411" s="14" t="s">
        <v>169</v>
      </c>
      <c r="BE411" s="211">
        <f>IF(N411="základní",J411,0)</f>
        <v>0</v>
      </c>
      <c r="BF411" s="211">
        <f>IF(N411="snížená",J411,0)</f>
        <v>0</v>
      </c>
      <c r="BG411" s="211">
        <f>IF(N411="zákl. přenesená",J411,0)</f>
        <v>0</v>
      </c>
      <c r="BH411" s="211">
        <f>IF(N411="sníž. přenesená",J411,0)</f>
        <v>0</v>
      </c>
      <c r="BI411" s="211">
        <f>IF(N411="nulová",J411,0)</f>
        <v>0</v>
      </c>
      <c r="BJ411" s="14" t="s">
        <v>84</v>
      </c>
      <c r="BK411" s="211">
        <f>ROUND(I411*H411,2)</f>
        <v>0</v>
      </c>
      <c r="BL411" s="14" t="s">
        <v>251</v>
      </c>
      <c r="BM411" s="210" t="s">
        <v>1809</v>
      </c>
    </row>
    <row r="412" spans="1:65" s="12" customFormat="1" ht="22.9" customHeight="1">
      <c r="B412" s="182"/>
      <c r="C412" s="183"/>
      <c r="D412" s="184" t="s">
        <v>75</v>
      </c>
      <c r="E412" s="196" t="s">
        <v>969</v>
      </c>
      <c r="F412" s="196" t="s">
        <v>1810</v>
      </c>
      <c r="G412" s="183"/>
      <c r="H412" s="183"/>
      <c r="I412" s="186"/>
      <c r="J412" s="197">
        <f>BK412</f>
        <v>0</v>
      </c>
      <c r="K412" s="183"/>
      <c r="L412" s="188"/>
      <c r="M412" s="189"/>
      <c r="N412" s="190"/>
      <c r="O412" s="190"/>
      <c r="P412" s="191">
        <f>SUM(P413:P423)</f>
        <v>0</v>
      </c>
      <c r="Q412" s="190"/>
      <c r="R412" s="191">
        <f>SUM(R413:R423)</f>
        <v>1.6721266599999998</v>
      </c>
      <c r="S412" s="190"/>
      <c r="T412" s="192">
        <f>SUM(T413:T423)</f>
        <v>7.6967099999999997E-2</v>
      </c>
      <c r="AR412" s="193" t="s">
        <v>86</v>
      </c>
      <c r="AT412" s="194" t="s">
        <v>75</v>
      </c>
      <c r="AU412" s="194" t="s">
        <v>84</v>
      </c>
      <c r="AY412" s="193" t="s">
        <v>169</v>
      </c>
      <c r="BK412" s="195">
        <f>SUM(BK413:BK423)</f>
        <v>0</v>
      </c>
    </row>
    <row r="413" spans="1:65" s="2" customFormat="1" ht="21.75" customHeight="1">
      <c r="A413" s="31"/>
      <c r="B413" s="32"/>
      <c r="C413" s="198" t="s">
        <v>1811</v>
      </c>
      <c r="D413" s="198" t="s">
        <v>173</v>
      </c>
      <c r="E413" s="199" t="s">
        <v>971</v>
      </c>
      <c r="F413" s="200" t="s">
        <v>972</v>
      </c>
      <c r="G413" s="201" t="s">
        <v>176</v>
      </c>
      <c r="H413" s="202">
        <v>513.11400000000003</v>
      </c>
      <c r="I413" s="203"/>
      <c r="J413" s="204">
        <f t="shared" ref="J413:J423" si="135">ROUND(I413*H413,2)</f>
        <v>0</v>
      </c>
      <c r="K413" s="205"/>
      <c r="L413" s="36"/>
      <c r="M413" s="206" t="s">
        <v>1</v>
      </c>
      <c r="N413" s="207" t="s">
        <v>41</v>
      </c>
      <c r="O413" s="68"/>
      <c r="P413" s="208">
        <f t="shared" ref="P413:P423" si="136">O413*H413</f>
        <v>0</v>
      </c>
      <c r="Q413" s="208">
        <v>0</v>
      </c>
      <c r="R413" s="208">
        <f t="shared" ref="R413:R423" si="137">Q413*H413</f>
        <v>0</v>
      </c>
      <c r="S413" s="208">
        <v>1.4999999999999999E-4</v>
      </c>
      <c r="T413" s="209">
        <f t="shared" ref="T413:T423" si="138">S413*H413</f>
        <v>7.6967099999999997E-2</v>
      </c>
      <c r="U413" s="31"/>
      <c r="V413" s="31"/>
      <c r="W413" s="31"/>
      <c r="X413" s="31"/>
      <c r="Y413" s="31"/>
      <c r="Z413" s="31"/>
      <c r="AA413" s="31"/>
      <c r="AB413" s="31"/>
      <c r="AC413" s="31"/>
      <c r="AD413" s="31"/>
      <c r="AE413" s="31"/>
      <c r="AR413" s="210" t="s">
        <v>251</v>
      </c>
      <c r="AT413" s="210" t="s">
        <v>173</v>
      </c>
      <c r="AU413" s="210" t="s">
        <v>86</v>
      </c>
      <c r="AY413" s="14" t="s">
        <v>169</v>
      </c>
      <c r="BE413" s="211">
        <f t="shared" ref="BE413:BE423" si="139">IF(N413="základní",J413,0)</f>
        <v>0</v>
      </c>
      <c r="BF413" s="211">
        <f t="shared" ref="BF413:BF423" si="140">IF(N413="snížená",J413,0)</f>
        <v>0</v>
      </c>
      <c r="BG413" s="211">
        <f t="shared" ref="BG413:BG423" si="141">IF(N413="zákl. přenesená",J413,0)</f>
        <v>0</v>
      </c>
      <c r="BH413" s="211">
        <f t="shared" ref="BH413:BH423" si="142">IF(N413="sníž. přenesená",J413,0)</f>
        <v>0</v>
      </c>
      <c r="BI413" s="211">
        <f t="shared" ref="BI413:BI423" si="143">IF(N413="nulová",J413,0)</f>
        <v>0</v>
      </c>
      <c r="BJ413" s="14" t="s">
        <v>84</v>
      </c>
      <c r="BK413" s="211">
        <f t="shared" ref="BK413:BK423" si="144">ROUND(I413*H413,2)</f>
        <v>0</v>
      </c>
      <c r="BL413" s="14" t="s">
        <v>251</v>
      </c>
      <c r="BM413" s="210" t="s">
        <v>1812</v>
      </c>
    </row>
    <row r="414" spans="1:65" s="2" customFormat="1" ht="21.75" customHeight="1">
      <c r="A414" s="31"/>
      <c r="B414" s="32"/>
      <c r="C414" s="198" t="s">
        <v>1813</v>
      </c>
      <c r="D414" s="198" t="s">
        <v>173</v>
      </c>
      <c r="E414" s="199" t="s">
        <v>977</v>
      </c>
      <c r="F414" s="200" t="s">
        <v>978</v>
      </c>
      <c r="G414" s="201" t="s">
        <v>176</v>
      </c>
      <c r="H414" s="202">
        <v>513.11400000000003</v>
      </c>
      <c r="I414" s="203"/>
      <c r="J414" s="204">
        <f t="shared" si="135"/>
        <v>0</v>
      </c>
      <c r="K414" s="205"/>
      <c r="L414" s="36"/>
      <c r="M414" s="206" t="s">
        <v>1</v>
      </c>
      <c r="N414" s="207" t="s">
        <v>41</v>
      </c>
      <c r="O414" s="68"/>
      <c r="P414" s="208">
        <f t="shared" si="136"/>
        <v>0</v>
      </c>
      <c r="Q414" s="208">
        <v>2.0000000000000001E-4</v>
      </c>
      <c r="R414" s="208">
        <f t="shared" si="137"/>
        <v>0.10262280000000001</v>
      </c>
      <c r="S414" s="208">
        <v>0</v>
      </c>
      <c r="T414" s="209">
        <f t="shared" si="138"/>
        <v>0</v>
      </c>
      <c r="U414" s="31"/>
      <c r="V414" s="31"/>
      <c r="W414" s="31"/>
      <c r="X414" s="31"/>
      <c r="Y414" s="31"/>
      <c r="Z414" s="31"/>
      <c r="AA414" s="31"/>
      <c r="AB414" s="31"/>
      <c r="AC414" s="31"/>
      <c r="AD414" s="31"/>
      <c r="AE414" s="31"/>
      <c r="AR414" s="210" t="s">
        <v>251</v>
      </c>
      <c r="AT414" s="210" t="s">
        <v>173</v>
      </c>
      <c r="AU414" s="210" t="s">
        <v>86</v>
      </c>
      <c r="AY414" s="14" t="s">
        <v>169</v>
      </c>
      <c r="BE414" s="211">
        <f t="shared" si="139"/>
        <v>0</v>
      </c>
      <c r="BF414" s="211">
        <f t="shared" si="140"/>
        <v>0</v>
      </c>
      <c r="BG414" s="211">
        <f t="shared" si="141"/>
        <v>0</v>
      </c>
      <c r="BH414" s="211">
        <f t="shared" si="142"/>
        <v>0</v>
      </c>
      <c r="BI414" s="211">
        <f t="shared" si="143"/>
        <v>0</v>
      </c>
      <c r="BJ414" s="14" t="s">
        <v>84</v>
      </c>
      <c r="BK414" s="211">
        <f t="shared" si="144"/>
        <v>0</v>
      </c>
      <c r="BL414" s="14" t="s">
        <v>251</v>
      </c>
      <c r="BM414" s="210" t="s">
        <v>1814</v>
      </c>
    </row>
    <row r="415" spans="1:65" s="2" customFormat="1" ht="33" customHeight="1">
      <c r="A415" s="31"/>
      <c r="B415" s="32"/>
      <c r="C415" s="198" t="s">
        <v>1815</v>
      </c>
      <c r="D415" s="198" t="s">
        <v>173</v>
      </c>
      <c r="E415" s="199" t="s">
        <v>1816</v>
      </c>
      <c r="F415" s="200" t="s">
        <v>1817</v>
      </c>
      <c r="G415" s="201" t="s">
        <v>176</v>
      </c>
      <c r="H415" s="202">
        <v>583.15099999999995</v>
      </c>
      <c r="I415" s="203"/>
      <c r="J415" s="204">
        <f t="shared" si="135"/>
        <v>0</v>
      </c>
      <c r="K415" s="205"/>
      <c r="L415" s="36"/>
      <c r="M415" s="206" t="s">
        <v>1</v>
      </c>
      <c r="N415" s="207" t="s">
        <v>41</v>
      </c>
      <c r="O415" s="68"/>
      <c r="P415" s="208">
        <f t="shared" si="136"/>
        <v>0</v>
      </c>
      <c r="Q415" s="208">
        <v>2.5999999999999998E-4</v>
      </c>
      <c r="R415" s="208">
        <f t="shared" si="137"/>
        <v>0.15161925999999998</v>
      </c>
      <c r="S415" s="208">
        <v>0</v>
      </c>
      <c r="T415" s="209">
        <f t="shared" si="138"/>
        <v>0</v>
      </c>
      <c r="U415" s="31"/>
      <c r="V415" s="31"/>
      <c r="W415" s="31"/>
      <c r="X415" s="31"/>
      <c r="Y415" s="31"/>
      <c r="Z415" s="31"/>
      <c r="AA415" s="31"/>
      <c r="AB415" s="31"/>
      <c r="AC415" s="31"/>
      <c r="AD415" s="31"/>
      <c r="AE415" s="31"/>
      <c r="AR415" s="210" t="s">
        <v>251</v>
      </c>
      <c r="AT415" s="210" t="s">
        <v>173</v>
      </c>
      <c r="AU415" s="210" t="s">
        <v>86</v>
      </c>
      <c r="AY415" s="14" t="s">
        <v>169</v>
      </c>
      <c r="BE415" s="211">
        <f t="shared" si="139"/>
        <v>0</v>
      </c>
      <c r="BF415" s="211">
        <f t="shared" si="140"/>
        <v>0</v>
      </c>
      <c r="BG415" s="211">
        <f t="shared" si="141"/>
        <v>0</v>
      </c>
      <c r="BH415" s="211">
        <f t="shared" si="142"/>
        <v>0</v>
      </c>
      <c r="BI415" s="211">
        <f t="shared" si="143"/>
        <v>0</v>
      </c>
      <c r="BJ415" s="14" t="s">
        <v>84</v>
      </c>
      <c r="BK415" s="211">
        <f t="shared" si="144"/>
        <v>0</v>
      </c>
      <c r="BL415" s="14" t="s">
        <v>251</v>
      </c>
      <c r="BM415" s="210" t="s">
        <v>1818</v>
      </c>
    </row>
    <row r="416" spans="1:65" s="2" customFormat="1" ht="33" customHeight="1">
      <c r="A416" s="31"/>
      <c r="B416" s="32"/>
      <c r="C416" s="198" t="s">
        <v>1819</v>
      </c>
      <c r="D416" s="198" t="s">
        <v>173</v>
      </c>
      <c r="E416" s="199" t="s">
        <v>1820</v>
      </c>
      <c r="F416" s="200" t="s">
        <v>1821</v>
      </c>
      <c r="G416" s="201" t="s">
        <v>176</v>
      </c>
      <c r="H416" s="202">
        <v>20</v>
      </c>
      <c r="I416" s="203"/>
      <c r="J416" s="204">
        <f t="shared" si="135"/>
        <v>0</v>
      </c>
      <c r="K416" s="205"/>
      <c r="L416" s="36"/>
      <c r="M416" s="206" t="s">
        <v>1</v>
      </c>
      <c r="N416" s="207" t="s">
        <v>41</v>
      </c>
      <c r="O416" s="68"/>
      <c r="P416" s="208">
        <f t="shared" si="136"/>
        <v>0</v>
      </c>
      <c r="Q416" s="208">
        <v>2.5999999999999998E-4</v>
      </c>
      <c r="R416" s="208">
        <f t="shared" si="137"/>
        <v>5.1999999999999998E-3</v>
      </c>
      <c r="S416" s="208">
        <v>0</v>
      </c>
      <c r="T416" s="209">
        <f t="shared" si="138"/>
        <v>0</v>
      </c>
      <c r="U416" s="31"/>
      <c r="V416" s="31"/>
      <c r="W416" s="31"/>
      <c r="X416" s="31"/>
      <c r="Y416" s="31"/>
      <c r="Z416" s="31"/>
      <c r="AA416" s="31"/>
      <c r="AB416" s="31"/>
      <c r="AC416" s="31"/>
      <c r="AD416" s="31"/>
      <c r="AE416" s="31"/>
      <c r="AR416" s="210" t="s">
        <v>251</v>
      </c>
      <c r="AT416" s="210" t="s">
        <v>173</v>
      </c>
      <c r="AU416" s="210" t="s">
        <v>86</v>
      </c>
      <c r="AY416" s="14" t="s">
        <v>169</v>
      </c>
      <c r="BE416" s="211">
        <f t="shared" si="139"/>
        <v>0</v>
      </c>
      <c r="BF416" s="211">
        <f t="shared" si="140"/>
        <v>0</v>
      </c>
      <c r="BG416" s="211">
        <f t="shared" si="141"/>
        <v>0</v>
      </c>
      <c r="BH416" s="211">
        <f t="shared" si="142"/>
        <v>0</v>
      </c>
      <c r="BI416" s="211">
        <f t="shared" si="143"/>
        <v>0</v>
      </c>
      <c r="BJ416" s="14" t="s">
        <v>84</v>
      </c>
      <c r="BK416" s="211">
        <f t="shared" si="144"/>
        <v>0</v>
      </c>
      <c r="BL416" s="14" t="s">
        <v>251</v>
      </c>
      <c r="BM416" s="210" t="s">
        <v>1822</v>
      </c>
    </row>
    <row r="417" spans="1:65" s="2" customFormat="1" ht="33" customHeight="1">
      <c r="A417" s="31"/>
      <c r="B417" s="32"/>
      <c r="C417" s="198" t="s">
        <v>1823</v>
      </c>
      <c r="D417" s="198" t="s">
        <v>173</v>
      </c>
      <c r="E417" s="199" t="s">
        <v>1824</v>
      </c>
      <c r="F417" s="200" t="s">
        <v>1825</v>
      </c>
      <c r="G417" s="201" t="s">
        <v>176</v>
      </c>
      <c r="H417" s="202">
        <v>72.010000000000005</v>
      </c>
      <c r="I417" s="203"/>
      <c r="J417" s="204">
        <f t="shared" si="135"/>
        <v>0</v>
      </c>
      <c r="K417" s="205"/>
      <c r="L417" s="36"/>
      <c r="M417" s="206" t="s">
        <v>1</v>
      </c>
      <c r="N417" s="207" t="s">
        <v>41</v>
      </c>
      <c r="O417" s="68"/>
      <c r="P417" s="208">
        <f t="shared" si="136"/>
        <v>0</v>
      </c>
      <c r="Q417" s="208">
        <v>1.0000000000000001E-5</v>
      </c>
      <c r="R417" s="208">
        <f t="shared" si="137"/>
        <v>7.201000000000001E-4</v>
      </c>
      <c r="S417" s="208">
        <v>0</v>
      </c>
      <c r="T417" s="209">
        <f t="shared" si="138"/>
        <v>0</v>
      </c>
      <c r="U417" s="31"/>
      <c r="V417" s="31"/>
      <c r="W417" s="31"/>
      <c r="X417" s="31"/>
      <c r="Y417" s="31"/>
      <c r="Z417" s="31"/>
      <c r="AA417" s="31"/>
      <c r="AB417" s="31"/>
      <c r="AC417" s="31"/>
      <c r="AD417" s="31"/>
      <c r="AE417" s="31"/>
      <c r="AR417" s="210" t="s">
        <v>251</v>
      </c>
      <c r="AT417" s="210" t="s">
        <v>173</v>
      </c>
      <c r="AU417" s="210" t="s">
        <v>86</v>
      </c>
      <c r="AY417" s="14" t="s">
        <v>169</v>
      </c>
      <c r="BE417" s="211">
        <f t="shared" si="139"/>
        <v>0</v>
      </c>
      <c r="BF417" s="211">
        <f t="shared" si="140"/>
        <v>0</v>
      </c>
      <c r="BG417" s="211">
        <f t="shared" si="141"/>
        <v>0</v>
      </c>
      <c r="BH417" s="211">
        <f t="shared" si="142"/>
        <v>0</v>
      </c>
      <c r="BI417" s="211">
        <f t="shared" si="143"/>
        <v>0</v>
      </c>
      <c r="BJ417" s="14" t="s">
        <v>84</v>
      </c>
      <c r="BK417" s="211">
        <f t="shared" si="144"/>
        <v>0</v>
      </c>
      <c r="BL417" s="14" t="s">
        <v>251</v>
      </c>
      <c r="BM417" s="210" t="s">
        <v>1826</v>
      </c>
    </row>
    <row r="418" spans="1:65" s="2" customFormat="1" ht="21.75" customHeight="1">
      <c r="A418" s="31"/>
      <c r="B418" s="32"/>
      <c r="C418" s="198" t="s">
        <v>1827</v>
      </c>
      <c r="D418" s="198" t="s">
        <v>173</v>
      </c>
      <c r="E418" s="199" t="s">
        <v>983</v>
      </c>
      <c r="F418" s="200" t="s">
        <v>984</v>
      </c>
      <c r="G418" s="201" t="s">
        <v>176</v>
      </c>
      <c r="H418" s="202">
        <v>129.85</v>
      </c>
      <c r="I418" s="203"/>
      <c r="J418" s="204">
        <f t="shared" si="135"/>
        <v>0</v>
      </c>
      <c r="K418" s="205"/>
      <c r="L418" s="36"/>
      <c r="M418" s="206" t="s">
        <v>1</v>
      </c>
      <c r="N418" s="207" t="s">
        <v>41</v>
      </c>
      <c r="O418" s="68"/>
      <c r="P418" s="208">
        <f t="shared" si="136"/>
        <v>0</v>
      </c>
      <c r="Q418" s="208">
        <v>2.9E-4</v>
      </c>
      <c r="R418" s="208">
        <f t="shared" si="137"/>
        <v>3.7656499999999996E-2</v>
      </c>
      <c r="S418" s="208">
        <v>0</v>
      </c>
      <c r="T418" s="209">
        <f t="shared" si="138"/>
        <v>0</v>
      </c>
      <c r="U418" s="31"/>
      <c r="V418" s="31"/>
      <c r="W418" s="31"/>
      <c r="X418" s="31"/>
      <c r="Y418" s="31"/>
      <c r="Z418" s="31"/>
      <c r="AA418" s="31"/>
      <c r="AB418" s="31"/>
      <c r="AC418" s="31"/>
      <c r="AD418" s="31"/>
      <c r="AE418" s="31"/>
      <c r="AR418" s="210" t="s">
        <v>251</v>
      </c>
      <c r="AT418" s="210" t="s">
        <v>173</v>
      </c>
      <c r="AU418" s="210" t="s">
        <v>86</v>
      </c>
      <c r="AY418" s="14" t="s">
        <v>169</v>
      </c>
      <c r="BE418" s="211">
        <f t="shared" si="139"/>
        <v>0</v>
      </c>
      <c r="BF418" s="211">
        <f t="shared" si="140"/>
        <v>0</v>
      </c>
      <c r="BG418" s="211">
        <f t="shared" si="141"/>
        <v>0</v>
      </c>
      <c r="BH418" s="211">
        <f t="shared" si="142"/>
        <v>0</v>
      </c>
      <c r="BI418" s="211">
        <f t="shared" si="143"/>
        <v>0</v>
      </c>
      <c r="BJ418" s="14" t="s">
        <v>84</v>
      </c>
      <c r="BK418" s="211">
        <f t="shared" si="144"/>
        <v>0</v>
      </c>
      <c r="BL418" s="14" t="s">
        <v>251</v>
      </c>
      <c r="BM418" s="210" t="s">
        <v>1828</v>
      </c>
    </row>
    <row r="419" spans="1:65" s="2" customFormat="1" ht="44.25" customHeight="1">
      <c r="A419" s="31"/>
      <c r="B419" s="32"/>
      <c r="C419" s="198" t="s">
        <v>810</v>
      </c>
      <c r="D419" s="198" t="s">
        <v>173</v>
      </c>
      <c r="E419" s="199" t="s">
        <v>1829</v>
      </c>
      <c r="F419" s="200" t="s">
        <v>1830</v>
      </c>
      <c r="G419" s="201" t="s">
        <v>176</v>
      </c>
      <c r="H419" s="202">
        <v>94.375</v>
      </c>
      <c r="I419" s="203"/>
      <c r="J419" s="204">
        <f t="shared" si="135"/>
        <v>0</v>
      </c>
      <c r="K419" s="205"/>
      <c r="L419" s="36"/>
      <c r="M419" s="206" t="s">
        <v>1</v>
      </c>
      <c r="N419" s="207" t="s">
        <v>41</v>
      </c>
      <c r="O419" s="68"/>
      <c r="P419" s="208">
        <f t="shared" si="136"/>
        <v>0</v>
      </c>
      <c r="Q419" s="208">
        <v>3.8E-3</v>
      </c>
      <c r="R419" s="208">
        <f t="shared" si="137"/>
        <v>0.35862499999999997</v>
      </c>
      <c r="S419" s="208">
        <v>0</v>
      </c>
      <c r="T419" s="209">
        <f t="shared" si="138"/>
        <v>0</v>
      </c>
      <c r="U419" s="31"/>
      <c r="V419" s="31"/>
      <c r="W419" s="31"/>
      <c r="X419" s="31"/>
      <c r="Y419" s="31"/>
      <c r="Z419" s="31"/>
      <c r="AA419" s="31"/>
      <c r="AB419" s="31"/>
      <c r="AC419" s="31"/>
      <c r="AD419" s="31"/>
      <c r="AE419" s="31"/>
      <c r="AR419" s="210" t="s">
        <v>251</v>
      </c>
      <c r="AT419" s="210" t="s">
        <v>173</v>
      </c>
      <c r="AU419" s="210" t="s">
        <v>86</v>
      </c>
      <c r="AY419" s="14" t="s">
        <v>169</v>
      </c>
      <c r="BE419" s="211">
        <f t="shared" si="139"/>
        <v>0</v>
      </c>
      <c r="BF419" s="211">
        <f t="shared" si="140"/>
        <v>0</v>
      </c>
      <c r="BG419" s="211">
        <f t="shared" si="141"/>
        <v>0</v>
      </c>
      <c r="BH419" s="211">
        <f t="shared" si="142"/>
        <v>0</v>
      </c>
      <c r="BI419" s="211">
        <f t="shared" si="143"/>
        <v>0</v>
      </c>
      <c r="BJ419" s="14" t="s">
        <v>84</v>
      </c>
      <c r="BK419" s="211">
        <f t="shared" si="144"/>
        <v>0</v>
      </c>
      <c r="BL419" s="14" t="s">
        <v>251</v>
      </c>
      <c r="BM419" s="210" t="s">
        <v>1831</v>
      </c>
    </row>
    <row r="420" spans="1:65" s="2" customFormat="1" ht="44.25" customHeight="1">
      <c r="A420" s="31"/>
      <c r="B420" s="32"/>
      <c r="C420" s="198" t="s">
        <v>814</v>
      </c>
      <c r="D420" s="198" t="s">
        <v>173</v>
      </c>
      <c r="E420" s="199" t="s">
        <v>1832</v>
      </c>
      <c r="F420" s="200" t="s">
        <v>1833</v>
      </c>
      <c r="G420" s="201" t="s">
        <v>176</v>
      </c>
      <c r="H420" s="202">
        <v>25.06</v>
      </c>
      <c r="I420" s="203"/>
      <c r="J420" s="204">
        <f t="shared" si="135"/>
        <v>0</v>
      </c>
      <c r="K420" s="205"/>
      <c r="L420" s="36"/>
      <c r="M420" s="206" t="s">
        <v>1</v>
      </c>
      <c r="N420" s="207" t="s">
        <v>41</v>
      </c>
      <c r="O420" s="68"/>
      <c r="P420" s="208">
        <f t="shared" si="136"/>
        <v>0</v>
      </c>
      <c r="Q420" s="208">
        <v>3.8E-3</v>
      </c>
      <c r="R420" s="208">
        <f t="shared" si="137"/>
        <v>9.5227999999999993E-2</v>
      </c>
      <c r="S420" s="208">
        <v>0</v>
      </c>
      <c r="T420" s="209">
        <f t="shared" si="138"/>
        <v>0</v>
      </c>
      <c r="U420" s="31"/>
      <c r="V420" s="31"/>
      <c r="W420" s="31"/>
      <c r="X420" s="31"/>
      <c r="Y420" s="31"/>
      <c r="Z420" s="31"/>
      <c r="AA420" s="31"/>
      <c r="AB420" s="31"/>
      <c r="AC420" s="31"/>
      <c r="AD420" s="31"/>
      <c r="AE420" s="31"/>
      <c r="AR420" s="210" t="s">
        <v>251</v>
      </c>
      <c r="AT420" s="210" t="s">
        <v>173</v>
      </c>
      <c r="AU420" s="210" t="s">
        <v>86</v>
      </c>
      <c r="AY420" s="14" t="s">
        <v>169</v>
      </c>
      <c r="BE420" s="211">
        <f t="shared" si="139"/>
        <v>0</v>
      </c>
      <c r="BF420" s="211">
        <f t="shared" si="140"/>
        <v>0</v>
      </c>
      <c r="BG420" s="211">
        <f t="shared" si="141"/>
        <v>0</v>
      </c>
      <c r="BH420" s="211">
        <f t="shared" si="142"/>
        <v>0</v>
      </c>
      <c r="BI420" s="211">
        <f t="shared" si="143"/>
        <v>0</v>
      </c>
      <c r="BJ420" s="14" t="s">
        <v>84</v>
      </c>
      <c r="BK420" s="211">
        <f t="shared" si="144"/>
        <v>0</v>
      </c>
      <c r="BL420" s="14" t="s">
        <v>251</v>
      </c>
      <c r="BM420" s="210" t="s">
        <v>1834</v>
      </c>
    </row>
    <row r="421" spans="1:65" s="2" customFormat="1" ht="33" customHeight="1">
      <c r="A421" s="31"/>
      <c r="B421" s="32"/>
      <c r="C421" s="198" t="s">
        <v>896</v>
      </c>
      <c r="D421" s="198" t="s">
        <v>173</v>
      </c>
      <c r="E421" s="199" t="s">
        <v>1835</v>
      </c>
      <c r="F421" s="200" t="s">
        <v>1836</v>
      </c>
      <c r="G421" s="201" t="s">
        <v>176</v>
      </c>
      <c r="H421" s="202">
        <v>95.22</v>
      </c>
      <c r="I421" s="203"/>
      <c r="J421" s="204">
        <f t="shared" si="135"/>
        <v>0</v>
      </c>
      <c r="K421" s="205"/>
      <c r="L421" s="36"/>
      <c r="M421" s="206" t="s">
        <v>1</v>
      </c>
      <c r="N421" s="207" t="s">
        <v>41</v>
      </c>
      <c r="O421" s="68"/>
      <c r="P421" s="208">
        <f t="shared" si="136"/>
        <v>0</v>
      </c>
      <c r="Q421" s="208">
        <v>3.8E-3</v>
      </c>
      <c r="R421" s="208">
        <f t="shared" si="137"/>
        <v>0.36183599999999999</v>
      </c>
      <c r="S421" s="208">
        <v>0</v>
      </c>
      <c r="T421" s="209">
        <f t="shared" si="138"/>
        <v>0</v>
      </c>
      <c r="U421" s="31"/>
      <c r="V421" s="31"/>
      <c r="W421" s="31"/>
      <c r="X421" s="31"/>
      <c r="Y421" s="31"/>
      <c r="Z421" s="31"/>
      <c r="AA421" s="31"/>
      <c r="AB421" s="31"/>
      <c r="AC421" s="31"/>
      <c r="AD421" s="31"/>
      <c r="AE421" s="31"/>
      <c r="AR421" s="210" t="s">
        <v>251</v>
      </c>
      <c r="AT421" s="210" t="s">
        <v>173</v>
      </c>
      <c r="AU421" s="210" t="s">
        <v>86</v>
      </c>
      <c r="AY421" s="14" t="s">
        <v>169</v>
      </c>
      <c r="BE421" s="211">
        <f t="shared" si="139"/>
        <v>0</v>
      </c>
      <c r="BF421" s="211">
        <f t="shared" si="140"/>
        <v>0</v>
      </c>
      <c r="BG421" s="211">
        <f t="shared" si="141"/>
        <v>0</v>
      </c>
      <c r="BH421" s="211">
        <f t="shared" si="142"/>
        <v>0</v>
      </c>
      <c r="BI421" s="211">
        <f t="shared" si="143"/>
        <v>0</v>
      </c>
      <c r="BJ421" s="14" t="s">
        <v>84</v>
      </c>
      <c r="BK421" s="211">
        <f t="shared" si="144"/>
        <v>0</v>
      </c>
      <c r="BL421" s="14" t="s">
        <v>251</v>
      </c>
      <c r="BM421" s="210" t="s">
        <v>1837</v>
      </c>
    </row>
    <row r="422" spans="1:65" s="2" customFormat="1" ht="33" customHeight="1">
      <c r="A422" s="31"/>
      <c r="B422" s="32"/>
      <c r="C422" s="198" t="s">
        <v>1838</v>
      </c>
      <c r="D422" s="198" t="s">
        <v>173</v>
      </c>
      <c r="E422" s="199" t="s">
        <v>1839</v>
      </c>
      <c r="F422" s="200" t="s">
        <v>1840</v>
      </c>
      <c r="G422" s="201" t="s">
        <v>176</v>
      </c>
      <c r="H422" s="202">
        <v>141.19999999999999</v>
      </c>
      <c r="I422" s="203"/>
      <c r="J422" s="204">
        <f t="shared" si="135"/>
        <v>0</v>
      </c>
      <c r="K422" s="205"/>
      <c r="L422" s="36"/>
      <c r="M422" s="206" t="s">
        <v>1</v>
      </c>
      <c r="N422" s="207" t="s">
        <v>41</v>
      </c>
      <c r="O422" s="68"/>
      <c r="P422" s="208">
        <f t="shared" si="136"/>
        <v>0</v>
      </c>
      <c r="Q422" s="208">
        <v>3.8E-3</v>
      </c>
      <c r="R422" s="208">
        <f t="shared" si="137"/>
        <v>0.53655999999999993</v>
      </c>
      <c r="S422" s="208">
        <v>0</v>
      </c>
      <c r="T422" s="209">
        <f t="shared" si="138"/>
        <v>0</v>
      </c>
      <c r="U422" s="31"/>
      <c r="V422" s="31"/>
      <c r="W422" s="31"/>
      <c r="X422" s="31"/>
      <c r="Y422" s="31"/>
      <c r="Z422" s="31"/>
      <c r="AA422" s="31"/>
      <c r="AB422" s="31"/>
      <c r="AC422" s="31"/>
      <c r="AD422" s="31"/>
      <c r="AE422" s="31"/>
      <c r="AR422" s="210" t="s">
        <v>251</v>
      </c>
      <c r="AT422" s="210" t="s">
        <v>173</v>
      </c>
      <c r="AU422" s="210" t="s">
        <v>86</v>
      </c>
      <c r="AY422" s="14" t="s">
        <v>169</v>
      </c>
      <c r="BE422" s="211">
        <f t="shared" si="139"/>
        <v>0</v>
      </c>
      <c r="BF422" s="211">
        <f t="shared" si="140"/>
        <v>0</v>
      </c>
      <c r="BG422" s="211">
        <f t="shared" si="141"/>
        <v>0</v>
      </c>
      <c r="BH422" s="211">
        <f t="shared" si="142"/>
        <v>0</v>
      </c>
      <c r="BI422" s="211">
        <f t="shared" si="143"/>
        <v>0</v>
      </c>
      <c r="BJ422" s="14" t="s">
        <v>84</v>
      </c>
      <c r="BK422" s="211">
        <f t="shared" si="144"/>
        <v>0</v>
      </c>
      <c r="BL422" s="14" t="s">
        <v>251</v>
      </c>
      <c r="BM422" s="210" t="s">
        <v>1841</v>
      </c>
    </row>
    <row r="423" spans="1:65" s="2" customFormat="1" ht="33" customHeight="1">
      <c r="A423" s="31"/>
      <c r="B423" s="32"/>
      <c r="C423" s="198" t="s">
        <v>1842</v>
      </c>
      <c r="D423" s="198" t="s">
        <v>173</v>
      </c>
      <c r="E423" s="199" t="s">
        <v>1843</v>
      </c>
      <c r="F423" s="200" t="s">
        <v>1844</v>
      </c>
      <c r="G423" s="201" t="s">
        <v>176</v>
      </c>
      <c r="H423" s="202">
        <v>5.8049999999999997</v>
      </c>
      <c r="I423" s="203"/>
      <c r="J423" s="204">
        <f t="shared" si="135"/>
        <v>0</v>
      </c>
      <c r="K423" s="205"/>
      <c r="L423" s="36"/>
      <c r="M423" s="212" t="s">
        <v>1</v>
      </c>
      <c r="N423" s="213" t="s">
        <v>41</v>
      </c>
      <c r="O423" s="214"/>
      <c r="P423" s="215">
        <f t="shared" si="136"/>
        <v>0</v>
      </c>
      <c r="Q423" s="215">
        <v>3.8E-3</v>
      </c>
      <c r="R423" s="215">
        <f t="shared" si="137"/>
        <v>2.2058999999999999E-2</v>
      </c>
      <c r="S423" s="215">
        <v>0</v>
      </c>
      <c r="T423" s="216">
        <f t="shared" si="138"/>
        <v>0</v>
      </c>
      <c r="U423" s="31"/>
      <c r="V423" s="31"/>
      <c r="W423" s="31"/>
      <c r="X423" s="31"/>
      <c r="Y423" s="31"/>
      <c r="Z423" s="31"/>
      <c r="AA423" s="31"/>
      <c r="AB423" s="31"/>
      <c r="AC423" s="31"/>
      <c r="AD423" s="31"/>
      <c r="AE423" s="31"/>
      <c r="AR423" s="210" t="s">
        <v>251</v>
      </c>
      <c r="AT423" s="210" t="s">
        <v>173</v>
      </c>
      <c r="AU423" s="210" t="s">
        <v>86</v>
      </c>
      <c r="AY423" s="14" t="s">
        <v>169</v>
      </c>
      <c r="BE423" s="211">
        <f t="shared" si="139"/>
        <v>0</v>
      </c>
      <c r="BF423" s="211">
        <f t="shared" si="140"/>
        <v>0</v>
      </c>
      <c r="BG423" s="211">
        <f t="shared" si="141"/>
        <v>0</v>
      </c>
      <c r="BH423" s="211">
        <f t="shared" si="142"/>
        <v>0</v>
      </c>
      <c r="BI423" s="211">
        <f t="shared" si="143"/>
        <v>0</v>
      </c>
      <c r="BJ423" s="14" t="s">
        <v>84</v>
      </c>
      <c r="BK423" s="211">
        <f t="shared" si="144"/>
        <v>0</v>
      </c>
      <c r="BL423" s="14" t="s">
        <v>251</v>
      </c>
      <c r="BM423" s="210" t="s">
        <v>1845</v>
      </c>
    </row>
    <row r="424" spans="1:65" s="2" customFormat="1" ht="6.95" customHeight="1">
      <c r="A424" s="31"/>
      <c r="B424" s="51"/>
      <c r="C424" s="52"/>
      <c r="D424" s="52"/>
      <c r="E424" s="52"/>
      <c r="F424" s="52"/>
      <c r="G424" s="52"/>
      <c r="H424" s="52"/>
      <c r="I424" s="52"/>
      <c r="J424" s="52"/>
      <c r="K424" s="52"/>
      <c r="L424" s="36"/>
      <c r="M424" s="31"/>
      <c r="O424" s="31"/>
      <c r="P424" s="31"/>
      <c r="Q424" s="31"/>
      <c r="R424" s="31"/>
      <c r="S424" s="31"/>
      <c r="T424" s="31"/>
      <c r="U424" s="31"/>
      <c r="V424" s="31"/>
      <c r="W424" s="31"/>
      <c r="X424" s="31"/>
      <c r="Y424" s="31"/>
      <c r="Z424" s="31"/>
      <c r="AA424" s="31"/>
      <c r="AB424" s="31"/>
      <c r="AC424" s="31"/>
      <c r="AD424" s="31"/>
      <c r="AE424" s="31"/>
    </row>
  </sheetData>
  <sheetProtection algorithmName="SHA-512" hashValue="v1ASA7r3hTQSoie9lQiTpRcVDr7RQzFUio6MjFcEdQ0B/zBShn9MgVORd+YAw9LM6yiCZNVnOSLY4CTIzUBOVg==" saltValue="IaEGC3JT2KCXKB3SRJw31iWO3Nn1HXLPexBLOsSLgY93VongigiAxMDKKE+TxzIqbbnYJ9t2JGrnaySQxK6c5A==" spinCount="100000" sheet="1" objects="1" scenarios="1" formatColumns="0" formatRows="0" autoFilter="0"/>
  <autoFilter ref="C146:K423"/>
  <mergeCells count="14">
    <mergeCell ref="D125:F125"/>
    <mergeCell ref="E137:H137"/>
    <mergeCell ref="E139:H139"/>
    <mergeCell ref="L2:V2"/>
    <mergeCell ref="E87:H87"/>
    <mergeCell ref="D121:F121"/>
    <mergeCell ref="D122:F122"/>
    <mergeCell ref="D123:F123"/>
    <mergeCell ref="D124:F124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26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4" t="s">
        <v>107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86</v>
      </c>
    </row>
    <row r="4" spans="1:46" s="1" customFormat="1" ht="24.95" customHeight="1">
      <c r="B4" s="17"/>
      <c r="D4" s="107" t="s">
        <v>126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75" t="str">
        <f>'Rekapitulace stavby'!K6</f>
        <v>Rekonstrukce kina Vesmír</v>
      </c>
      <c r="F7" s="276"/>
      <c r="G7" s="276"/>
      <c r="H7" s="276"/>
      <c r="L7" s="17"/>
    </row>
    <row r="8" spans="1:46" s="2" customFormat="1" ht="12" customHeight="1">
      <c r="A8" s="31"/>
      <c r="B8" s="36"/>
      <c r="C8" s="31"/>
      <c r="D8" s="109" t="s">
        <v>127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7" t="s">
        <v>1846</v>
      </c>
      <c r="F9" s="278"/>
      <c r="G9" s="278"/>
      <c r="H9" s="27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23. 7. 2020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26</v>
      </c>
      <c r="F15" s="31"/>
      <c r="G15" s="31"/>
      <c r="H15" s="31"/>
      <c r="I15" s="109" t="s">
        <v>27</v>
      </c>
      <c r="J15" s="110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28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9" t="str">
        <f>'Rekapitulace stavby'!E14</f>
        <v>Vyplň údaj</v>
      </c>
      <c r="F18" s="280"/>
      <c r="G18" s="280"/>
      <c r="H18" s="280"/>
      <c r="I18" s="109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30</v>
      </c>
      <c r="E20" s="31"/>
      <c r="F20" s="31"/>
      <c r="G20" s="31"/>
      <c r="H20" s="31"/>
      <c r="I20" s="109" t="s">
        <v>25</v>
      </c>
      <c r="J20" s="110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">
        <v>31</v>
      </c>
      <c r="F21" s="31"/>
      <c r="G21" s="31"/>
      <c r="H21" s="31"/>
      <c r="I21" s="109" t="s">
        <v>27</v>
      </c>
      <c r="J21" s="110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33</v>
      </c>
      <c r="E23" s="31"/>
      <c r="F23" s="31"/>
      <c r="G23" s="31"/>
      <c r="H23" s="31"/>
      <c r="I23" s="109" t="s">
        <v>25</v>
      </c>
      <c r="J23" s="110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">
        <v>34</v>
      </c>
      <c r="F24" s="31"/>
      <c r="G24" s="31"/>
      <c r="H24" s="31"/>
      <c r="I24" s="109" t="s">
        <v>27</v>
      </c>
      <c r="J24" s="110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35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81" t="s">
        <v>1</v>
      </c>
      <c r="F27" s="281"/>
      <c r="G27" s="281"/>
      <c r="H27" s="28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6"/>
      <c r="C30" s="31"/>
      <c r="D30" s="110" t="s">
        <v>129</v>
      </c>
      <c r="E30" s="31"/>
      <c r="F30" s="31"/>
      <c r="G30" s="31"/>
      <c r="H30" s="31"/>
      <c r="I30" s="31"/>
      <c r="J30" s="116">
        <f>J96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6"/>
      <c r="C31" s="31"/>
      <c r="D31" s="117" t="s">
        <v>130</v>
      </c>
      <c r="E31" s="31"/>
      <c r="F31" s="31"/>
      <c r="G31" s="31"/>
      <c r="H31" s="31"/>
      <c r="I31" s="31"/>
      <c r="J31" s="116">
        <f>J116</f>
        <v>0</v>
      </c>
      <c r="K31" s="3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18" t="s">
        <v>36</v>
      </c>
      <c r="E32" s="31"/>
      <c r="F32" s="31"/>
      <c r="G32" s="31"/>
      <c r="H32" s="31"/>
      <c r="I32" s="31"/>
      <c r="J32" s="119">
        <f>ROUND(J30 + J31,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15"/>
      <c r="E33" s="115"/>
      <c r="F33" s="115"/>
      <c r="G33" s="115"/>
      <c r="H33" s="115"/>
      <c r="I33" s="115"/>
      <c r="J33" s="115"/>
      <c r="K33" s="115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0" t="s">
        <v>38</v>
      </c>
      <c r="G34" s="31"/>
      <c r="H34" s="31"/>
      <c r="I34" s="120" t="s">
        <v>37</v>
      </c>
      <c r="J34" s="120" t="s">
        <v>39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1" t="s">
        <v>40</v>
      </c>
      <c r="E35" s="109" t="s">
        <v>41</v>
      </c>
      <c r="F35" s="122">
        <f>ROUND((SUM(BE116:BE123) + SUM(BE143:BE325)),  2)</f>
        <v>0</v>
      </c>
      <c r="G35" s="31"/>
      <c r="H35" s="31"/>
      <c r="I35" s="123">
        <v>0.21</v>
      </c>
      <c r="J35" s="122">
        <f>ROUND(((SUM(BE116:BE123) + SUM(BE143:BE325))*I35),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09" t="s">
        <v>42</v>
      </c>
      <c r="F36" s="122">
        <f>ROUND((SUM(BF116:BF123) + SUM(BF143:BF325)),  2)</f>
        <v>0</v>
      </c>
      <c r="G36" s="31"/>
      <c r="H36" s="31"/>
      <c r="I36" s="123">
        <v>0.15</v>
      </c>
      <c r="J36" s="122">
        <f>ROUND(((SUM(BF116:BF123) + SUM(BF143:BF325))*I36),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43</v>
      </c>
      <c r="F37" s="122">
        <f>ROUND((SUM(BG116:BG123) + SUM(BG143:BG325)),  2)</f>
        <v>0</v>
      </c>
      <c r="G37" s="31"/>
      <c r="H37" s="31"/>
      <c r="I37" s="123">
        <v>0.21</v>
      </c>
      <c r="J37" s="122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09" t="s">
        <v>44</v>
      </c>
      <c r="F38" s="122">
        <f>ROUND((SUM(BH116:BH123) + SUM(BH143:BH325)),  2)</f>
        <v>0</v>
      </c>
      <c r="G38" s="31"/>
      <c r="H38" s="31"/>
      <c r="I38" s="123">
        <v>0.15</v>
      </c>
      <c r="J38" s="122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09" t="s">
        <v>45</v>
      </c>
      <c r="F39" s="122">
        <f>ROUND((SUM(BI116:BI123) + SUM(BI143:BI325)),  2)</f>
        <v>0</v>
      </c>
      <c r="G39" s="31"/>
      <c r="H39" s="31"/>
      <c r="I39" s="123">
        <v>0</v>
      </c>
      <c r="J39" s="122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4"/>
      <c r="D41" s="125" t="s">
        <v>46</v>
      </c>
      <c r="E41" s="126"/>
      <c r="F41" s="126"/>
      <c r="G41" s="127" t="s">
        <v>47</v>
      </c>
      <c r="H41" s="128" t="s">
        <v>48</v>
      </c>
      <c r="I41" s="126"/>
      <c r="J41" s="129">
        <f>SUM(J32:J39)</f>
        <v>0</v>
      </c>
      <c r="K41" s="130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hidden="1" customHeight="1">
      <c r="A81" s="31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hidden="1" customHeight="1">
      <c r="A82" s="31"/>
      <c r="B82" s="32"/>
      <c r="C82" s="20" t="s">
        <v>131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3"/>
      <c r="D85" s="33"/>
      <c r="E85" s="272" t="str">
        <f>E7</f>
        <v>Rekonstrukce kina Vesmír</v>
      </c>
      <c r="F85" s="273"/>
      <c r="G85" s="273"/>
      <c r="H85" s="27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127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3"/>
      <c r="D87" s="33"/>
      <c r="E87" s="265" t="str">
        <f>E9</f>
        <v>643-06 - stavební práce 2.np</v>
      </c>
      <c r="F87" s="274"/>
      <c r="G87" s="274"/>
      <c r="H87" s="274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hidden="1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23. 7. 2020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7" hidden="1" customHeight="1">
      <c r="A91" s="31"/>
      <c r="B91" s="32"/>
      <c r="C91" s="26" t="s">
        <v>24</v>
      </c>
      <c r="D91" s="33"/>
      <c r="E91" s="33"/>
      <c r="F91" s="24" t="str">
        <f>E15</f>
        <v>Město Trutnov</v>
      </c>
      <c r="G91" s="33"/>
      <c r="H91" s="33"/>
      <c r="I91" s="26" t="s">
        <v>30</v>
      </c>
      <c r="J91" s="29" t="str">
        <f>E21</f>
        <v>ROSA ARCHITEKT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hidden="1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26" t="s">
        <v>33</v>
      </c>
      <c r="J92" s="29" t="str">
        <f>E24</f>
        <v>Martina Škopová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42" t="s">
        <v>132</v>
      </c>
      <c r="D94" s="143"/>
      <c r="E94" s="143"/>
      <c r="F94" s="143"/>
      <c r="G94" s="143"/>
      <c r="H94" s="143"/>
      <c r="I94" s="143"/>
      <c r="J94" s="144" t="s">
        <v>133</v>
      </c>
      <c r="K94" s="14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hidden="1" customHeight="1">
      <c r="A96" s="31"/>
      <c r="B96" s="32"/>
      <c r="C96" s="145" t="s">
        <v>134</v>
      </c>
      <c r="D96" s="33"/>
      <c r="E96" s="33"/>
      <c r="F96" s="33"/>
      <c r="G96" s="33"/>
      <c r="H96" s="33"/>
      <c r="I96" s="33"/>
      <c r="J96" s="81">
        <f>J143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135</v>
      </c>
    </row>
    <row r="97" spans="2:12" s="9" customFormat="1" ht="24.95" hidden="1" customHeight="1">
      <c r="B97" s="146"/>
      <c r="C97" s="147"/>
      <c r="D97" s="148" t="s">
        <v>136</v>
      </c>
      <c r="E97" s="149"/>
      <c r="F97" s="149"/>
      <c r="G97" s="149"/>
      <c r="H97" s="149"/>
      <c r="I97" s="149"/>
      <c r="J97" s="150">
        <f>J144</f>
        <v>0</v>
      </c>
      <c r="K97" s="147"/>
      <c r="L97" s="151"/>
    </row>
    <row r="98" spans="2:12" s="10" customFormat="1" ht="19.899999999999999" hidden="1" customHeight="1">
      <c r="B98" s="152"/>
      <c r="C98" s="153"/>
      <c r="D98" s="154" t="s">
        <v>741</v>
      </c>
      <c r="E98" s="155"/>
      <c r="F98" s="155"/>
      <c r="G98" s="155"/>
      <c r="H98" s="155"/>
      <c r="I98" s="155"/>
      <c r="J98" s="156">
        <f>J145</f>
        <v>0</v>
      </c>
      <c r="K98" s="153"/>
      <c r="L98" s="157"/>
    </row>
    <row r="99" spans="2:12" s="10" customFormat="1" ht="19.899999999999999" hidden="1" customHeight="1">
      <c r="B99" s="152"/>
      <c r="C99" s="153"/>
      <c r="D99" s="154" t="s">
        <v>742</v>
      </c>
      <c r="E99" s="155"/>
      <c r="F99" s="155"/>
      <c r="G99" s="155"/>
      <c r="H99" s="155"/>
      <c r="I99" s="155"/>
      <c r="J99" s="156">
        <f>J158</f>
        <v>0</v>
      </c>
      <c r="K99" s="153"/>
      <c r="L99" s="157"/>
    </row>
    <row r="100" spans="2:12" s="10" customFormat="1" ht="19.899999999999999" hidden="1" customHeight="1">
      <c r="B100" s="152"/>
      <c r="C100" s="153"/>
      <c r="D100" s="154" t="s">
        <v>743</v>
      </c>
      <c r="E100" s="155"/>
      <c r="F100" s="155"/>
      <c r="G100" s="155"/>
      <c r="H100" s="155"/>
      <c r="I100" s="155"/>
      <c r="J100" s="156">
        <f>J181</f>
        <v>0</v>
      </c>
      <c r="K100" s="153"/>
      <c r="L100" s="157"/>
    </row>
    <row r="101" spans="2:12" s="10" customFormat="1" ht="19.899999999999999" hidden="1" customHeight="1">
      <c r="B101" s="152"/>
      <c r="C101" s="153"/>
      <c r="D101" s="154" t="s">
        <v>744</v>
      </c>
      <c r="E101" s="155"/>
      <c r="F101" s="155"/>
      <c r="G101" s="155"/>
      <c r="H101" s="155"/>
      <c r="I101" s="155"/>
      <c r="J101" s="156">
        <f>J196</f>
        <v>0</v>
      </c>
      <c r="K101" s="153"/>
      <c r="L101" s="157"/>
    </row>
    <row r="102" spans="2:12" s="10" customFormat="1" ht="19.899999999999999" hidden="1" customHeight="1">
      <c r="B102" s="152"/>
      <c r="C102" s="153"/>
      <c r="D102" s="154" t="s">
        <v>745</v>
      </c>
      <c r="E102" s="155"/>
      <c r="F102" s="155"/>
      <c r="G102" s="155"/>
      <c r="H102" s="155"/>
      <c r="I102" s="155"/>
      <c r="J102" s="156">
        <f>J213</f>
        <v>0</v>
      </c>
      <c r="K102" s="153"/>
      <c r="L102" s="157"/>
    </row>
    <row r="103" spans="2:12" s="9" customFormat="1" ht="24.95" hidden="1" customHeight="1">
      <c r="B103" s="146"/>
      <c r="C103" s="147"/>
      <c r="D103" s="148" t="s">
        <v>139</v>
      </c>
      <c r="E103" s="149"/>
      <c r="F103" s="149"/>
      <c r="G103" s="149"/>
      <c r="H103" s="149"/>
      <c r="I103" s="149"/>
      <c r="J103" s="150">
        <f>J215</f>
        <v>0</v>
      </c>
      <c r="K103" s="147"/>
      <c r="L103" s="151"/>
    </row>
    <row r="104" spans="2:12" s="10" customFormat="1" ht="19.899999999999999" hidden="1" customHeight="1">
      <c r="B104" s="152"/>
      <c r="C104" s="153"/>
      <c r="D104" s="154" t="s">
        <v>746</v>
      </c>
      <c r="E104" s="155"/>
      <c r="F104" s="155"/>
      <c r="G104" s="155"/>
      <c r="H104" s="155"/>
      <c r="I104" s="155"/>
      <c r="J104" s="156">
        <f>J216</f>
        <v>0</v>
      </c>
      <c r="K104" s="153"/>
      <c r="L104" s="157"/>
    </row>
    <row r="105" spans="2:12" s="10" customFormat="1" ht="19.899999999999999" hidden="1" customHeight="1">
      <c r="B105" s="152"/>
      <c r="C105" s="153"/>
      <c r="D105" s="154" t="s">
        <v>141</v>
      </c>
      <c r="E105" s="155"/>
      <c r="F105" s="155"/>
      <c r="G105" s="155"/>
      <c r="H105" s="155"/>
      <c r="I105" s="155"/>
      <c r="J105" s="156">
        <f>J220</f>
        <v>0</v>
      </c>
      <c r="K105" s="153"/>
      <c r="L105" s="157"/>
    </row>
    <row r="106" spans="2:12" s="10" customFormat="1" ht="19.899999999999999" hidden="1" customHeight="1">
      <c r="B106" s="152"/>
      <c r="C106" s="153"/>
      <c r="D106" s="154" t="s">
        <v>685</v>
      </c>
      <c r="E106" s="155"/>
      <c r="F106" s="155"/>
      <c r="G106" s="155"/>
      <c r="H106" s="155"/>
      <c r="I106" s="155"/>
      <c r="J106" s="156">
        <f>J231</f>
        <v>0</v>
      </c>
      <c r="K106" s="153"/>
      <c r="L106" s="157"/>
    </row>
    <row r="107" spans="2:12" s="10" customFormat="1" ht="19.899999999999999" hidden="1" customHeight="1">
      <c r="B107" s="152"/>
      <c r="C107" s="153"/>
      <c r="D107" s="154" t="s">
        <v>388</v>
      </c>
      <c r="E107" s="155"/>
      <c r="F107" s="155"/>
      <c r="G107" s="155"/>
      <c r="H107" s="155"/>
      <c r="I107" s="155"/>
      <c r="J107" s="156">
        <f>J243</f>
        <v>0</v>
      </c>
      <c r="K107" s="153"/>
      <c r="L107" s="157"/>
    </row>
    <row r="108" spans="2:12" s="10" customFormat="1" ht="19.899999999999999" hidden="1" customHeight="1">
      <c r="B108" s="152"/>
      <c r="C108" s="153"/>
      <c r="D108" s="154" t="s">
        <v>143</v>
      </c>
      <c r="E108" s="155"/>
      <c r="F108" s="155"/>
      <c r="G108" s="155"/>
      <c r="H108" s="155"/>
      <c r="I108" s="155"/>
      <c r="J108" s="156">
        <f>J265</f>
        <v>0</v>
      </c>
      <c r="K108" s="153"/>
      <c r="L108" s="157"/>
    </row>
    <row r="109" spans="2:12" s="10" customFormat="1" ht="19.899999999999999" hidden="1" customHeight="1">
      <c r="B109" s="152"/>
      <c r="C109" s="153"/>
      <c r="D109" s="154" t="s">
        <v>389</v>
      </c>
      <c r="E109" s="155"/>
      <c r="F109" s="155"/>
      <c r="G109" s="155"/>
      <c r="H109" s="155"/>
      <c r="I109" s="155"/>
      <c r="J109" s="156">
        <f>J271</f>
        <v>0</v>
      </c>
      <c r="K109" s="153"/>
      <c r="L109" s="157"/>
    </row>
    <row r="110" spans="2:12" s="10" customFormat="1" ht="19.899999999999999" hidden="1" customHeight="1">
      <c r="B110" s="152"/>
      <c r="C110" s="153"/>
      <c r="D110" s="154" t="s">
        <v>990</v>
      </c>
      <c r="E110" s="155"/>
      <c r="F110" s="155"/>
      <c r="G110" s="155"/>
      <c r="H110" s="155"/>
      <c r="I110" s="155"/>
      <c r="J110" s="156">
        <f>J281</f>
        <v>0</v>
      </c>
      <c r="K110" s="153"/>
      <c r="L110" s="157"/>
    </row>
    <row r="111" spans="2:12" s="10" customFormat="1" ht="19.899999999999999" hidden="1" customHeight="1">
      <c r="B111" s="152"/>
      <c r="C111" s="153"/>
      <c r="D111" s="154" t="s">
        <v>391</v>
      </c>
      <c r="E111" s="155"/>
      <c r="F111" s="155"/>
      <c r="G111" s="155"/>
      <c r="H111" s="155"/>
      <c r="I111" s="155"/>
      <c r="J111" s="156">
        <f>J287</f>
        <v>0</v>
      </c>
      <c r="K111" s="153"/>
      <c r="L111" s="157"/>
    </row>
    <row r="112" spans="2:12" s="10" customFormat="1" ht="19.899999999999999" hidden="1" customHeight="1">
      <c r="B112" s="152"/>
      <c r="C112" s="153"/>
      <c r="D112" s="154" t="s">
        <v>144</v>
      </c>
      <c r="E112" s="155"/>
      <c r="F112" s="155"/>
      <c r="G112" s="155"/>
      <c r="H112" s="155"/>
      <c r="I112" s="155"/>
      <c r="J112" s="156">
        <f>J311</f>
        <v>0</v>
      </c>
      <c r="K112" s="153"/>
      <c r="L112" s="157"/>
    </row>
    <row r="113" spans="1:65" s="10" customFormat="1" ht="19.899999999999999" hidden="1" customHeight="1">
      <c r="B113" s="152"/>
      <c r="C113" s="153"/>
      <c r="D113" s="154" t="s">
        <v>992</v>
      </c>
      <c r="E113" s="155"/>
      <c r="F113" s="155"/>
      <c r="G113" s="155"/>
      <c r="H113" s="155"/>
      <c r="I113" s="155"/>
      <c r="J113" s="156">
        <f>J319</f>
        <v>0</v>
      </c>
      <c r="K113" s="153"/>
      <c r="L113" s="157"/>
    </row>
    <row r="114" spans="1:65" s="2" customFormat="1" ht="21.75" hidden="1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hidden="1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29.25" hidden="1" customHeight="1">
      <c r="A116" s="31"/>
      <c r="B116" s="32"/>
      <c r="C116" s="145" t="s">
        <v>145</v>
      </c>
      <c r="D116" s="33"/>
      <c r="E116" s="33"/>
      <c r="F116" s="33"/>
      <c r="G116" s="33"/>
      <c r="H116" s="33"/>
      <c r="I116" s="33"/>
      <c r="J116" s="158">
        <f>ROUND(J117 + J118 + J119 + J120 + J121 + J122,2)</f>
        <v>0</v>
      </c>
      <c r="K116" s="33"/>
      <c r="L116" s="48"/>
      <c r="N116" s="159" t="s">
        <v>40</v>
      </c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8" hidden="1" customHeight="1">
      <c r="A117" s="31"/>
      <c r="B117" s="32"/>
      <c r="C117" s="33"/>
      <c r="D117" s="270" t="s">
        <v>146</v>
      </c>
      <c r="E117" s="271"/>
      <c r="F117" s="271"/>
      <c r="G117" s="33"/>
      <c r="H117" s="33"/>
      <c r="I117" s="33"/>
      <c r="J117" s="161">
        <v>0</v>
      </c>
      <c r="K117" s="33"/>
      <c r="L117" s="162"/>
      <c r="M117" s="163"/>
      <c r="N117" s="164" t="s">
        <v>41</v>
      </c>
      <c r="O117" s="163"/>
      <c r="P117" s="163"/>
      <c r="Q117" s="163"/>
      <c r="R117" s="163"/>
      <c r="S117" s="165"/>
      <c r="T117" s="165"/>
      <c r="U117" s="165"/>
      <c r="V117" s="165"/>
      <c r="W117" s="165"/>
      <c r="X117" s="165"/>
      <c r="Y117" s="165"/>
      <c r="Z117" s="165"/>
      <c r="AA117" s="165"/>
      <c r="AB117" s="165"/>
      <c r="AC117" s="165"/>
      <c r="AD117" s="165"/>
      <c r="AE117" s="165"/>
      <c r="AF117" s="163"/>
      <c r="AG117" s="163"/>
      <c r="AH117" s="163"/>
      <c r="AI117" s="163"/>
      <c r="AJ117" s="163"/>
      <c r="AK117" s="163"/>
      <c r="AL117" s="163"/>
      <c r="AM117" s="163"/>
      <c r="AN117" s="163"/>
      <c r="AO117" s="163"/>
      <c r="AP117" s="163"/>
      <c r="AQ117" s="163"/>
      <c r="AR117" s="163"/>
      <c r="AS117" s="163"/>
      <c r="AT117" s="163"/>
      <c r="AU117" s="163"/>
      <c r="AV117" s="163"/>
      <c r="AW117" s="163"/>
      <c r="AX117" s="163"/>
      <c r="AY117" s="166" t="s">
        <v>124</v>
      </c>
      <c r="AZ117" s="163"/>
      <c r="BA117" s="163"/>
      <c r="BB117" s="163"/>
      <c r="BC117" s="163"/>
      <c r="BD117" s="163"/>
      <c r="BE117" s="167">
        <f t="shared" ref="BE117:BE122" si="0">IF(N117="základní",J117,0)</f>
        <v>0</v>
      </c>
      <c r="BF117" s="167">
        <f t="shared" ref="BF117:BF122" si="1">IF(N117="snížená",J117,0)</f>
        <v>0</v>
      </c>
      <c r="BG117" s="167">
        <f t="shared" ref="BG117:BG122" si="2">IF(N117="zákl. přenesená",J117,0)</f>
        <v>0</v>
      </c>
      <c r="BH117" s="167">
        <f t="shared" ref="BH117:BH122" si="3">IF(N117="sníž. přenesená",J117,0)</f>
        <v>0</v>
      </c>
      <c r="BI117" s="167">
        <f t="shared" ref="BI117:BI122" si="4">IF(N117="nulová",J117,0)</f>
        <v>0</v>
      </c>
      <c r="BJ117" s="166" t="s">
        <v>84</v>
      </c>
      <c r="BK117" s="163"/>
      <c r="BL117" s="163"/>
      <c r="BM117" s="163"/>
    </row>
    <row r="118" spans="1:65" s="2" customFormat="1" ht="18" hidden="1" customHeight="1">
      <c r="A118" s="31"/>
      <c r="B118" s="32"/>
      <c r="C118" s="33"/>
      <c r="D118" s="270" t="s">
        <v>147</v>
      </c>
      <c r="E118" s="271"/>
      <c r="F118" s="271"/>
      <c r="G118" s="33"/>
      <c r="H118" s="33"/>
      <c r="I118" s="33"/>
      <c r="J118" s="161">
        <v>0</v>
      </c>
      <c r="K118" s="33"/>
      <c r="L118" s="162"/>
      <c r="M118" s="163"/>
      <c r="N118" s="164" t="s">
        <v>41</v>
      </c>
      <c r="O118" s="163"/>
      <c r="P118" s="163"/>
      <c r="Q118" s="163"/>
      <c r="R118" s="163"/>
      <c r="S118" s="165"/>
      <c r="T118" s="165"/>
      <c r="U118" s="165"/>
      <c r="V118" s="165"/>
      <c r="W118" s="165"/>
      <c r="X118" s="165"/>
      <c r="Y118" s="165"/>
      <c r="Z118" s="165"/>
      <c r="AA118" s="165"/>
      <c r="AB118" s="165"/>
      <c r="AC118" s="165"/>
      <c r="AD118" s="165"/>
      <c r="AE118" s="165"/>
      <c r="AF118" s="163"/>
      <c r="AG118" s="163"/>
      <c r="AH118" s="163"/>
      <c r="AI118" s="163"/>
      <c r="AJ118" s="163"/>
      <c r="AK118" s="163"/>
      <c r="AL118" s="163"/>
      <c r="AM118" s="163"/>
      <c r="AN118" s="163"/>
      <c r="AO118" s="163"/>
      <c r="AP118" s="163"/>
      <c r="AQ118" s="163"/>
      <c r="AR118" s="163"/>
      <c r="AS118" s="163"/>
      <c r="AT118" s="163"/>
      <c r="AU118" s="163"/>
      <c r="AV118" s="163"/>
      <c r="AW118" s="163"/>
      <c r="AX118" s="163"/>
      <c r="AY118" s="166" t="s">
        <v>124</v>
      </c>
      <c r="AZ118" s="163"/>
      <c r="BA118" s="163"/>
      <c r="BB118" s="163"/>
      <c r="BC118" s="163"/>
      <c r="BD118" s="163"/>
      <c r="BE118" s="167">
        <f t="shared" si="0"/>
        <v>0</v>
      </c>
      <c r="BF118" s="167">
        <f t="shared" si="1"/>
        <v>0</v>
      </c>
      <c r="BG118" s="167">
        <f t="shared" si="2"/>
        <v>0</v>
      </c>
      <c r="BH118" s="167">
        <f t="shared" si="3"/>
        <v>0</v>
      </c>
      <c r="BI118" s="167">
        <f t="shared" si="4"/>
        <v>0</v>
      </c>
      <c r="BJ118" s="166" t="s">
        <v>84</v>
      </c>
      <c r="BK118" s="163"/>
      <c r="BL118" s="163"/>
      <c r="BM118" s="163"/>
    </row>
    <row r="119" spans="1:65" s="2" customFormat="1" ht="18" hidden="1" customHeight="1">
      <c r="A119" s="31"/>
      <c r="B119" s="32"/>
      <c r="C119" s="33"/>
      <c r="D119" s="270" t="s">
        <v>148</v>
      </c>
      <c r="E119" s="271"/>
      <c r="F119" s="271"/>
      <c r="G119" s="33"/>
      <c r="H119" s="33"/>
      <c r="I119" s="33"/>
      <c r="J119" s="161">
        <v>0</v>
      </c>
      <c r="K119" s="33"/>
      <c r="L119" s="162"/>
      <c r="M119" s="163"/>
      <c r="N119" s="164" t="s">
        <v>41</v>
      </c>
      <c r="O119" s="163"/>
      <c r="P119" s="163"/>
      <c r="Q119" s="163"/>
      <c r="R119" s="163"/>
      <c r="S119" s="165"/>
      <c r="T119" s="165"/>
      <c r="U119" s="165"/>
      <c r="V119" s="165"/>
      <c r="W119" s="165"/>
      <c r="X119" s="165"/>
      <c r="Y119" s="165"/>
      <c r="Z119" s="165"/>
      <c r="AA119" s="165"/>
      <c r="AB119" s="165"/>
      <c r="AC119" s="165"/>
      <c r="AD119" s="165"/>
      <c r="AE119" s="165"/>
      <c r="AF119" s="163"/>
      <c r="AG119" s="163"/>
      <c r="AH119" s="163"/>
      <c r="AI119" s="163"/>
      <c r="AJ119" s="163"/>
      <c r="AK119" s="163"/>
      <c r="AL119" s="163"/>
      <c r="AM119" s="163"/>
      <c r="AN119" s="163"/>
      <c r="AO119" s="163"/>
      <c r="AP119" s="163"/>
      <c r="AQ119" s="163"/>
      <c r="AR119" s="163"/>
      <c r="AS119" s="163"/>
      <c r="AT119" s="163"/>
      <c r="AU119" s="163"/>
      <c r="AV119" s="163"/>
      <c r="AW119" s="163"/>
      <c r="AX119" s="163"/>
      <c r="AY119" s="166" t="s">
        <v>124</v>
      </c>
      <c r="AZ119" s="163"/>
      <c r="BA119" s="163"/>
      <c r="BB119" s="163"/>
      <c r="BC119" s="163"/>
      <c r="BD119" s="163"/>
      <c r="BE119" s="167">
        <f t="shared" si="0"/>
        <v>0</v>
      </c>
      <c r="BF119" s="167">
        <f t="shared" si="1"/>
        <v>0</v>
      </c>
      <c r="BG119" s="167">
        <f t="shared" si="2"/>
        <v>0</v>
      </c>
      <c r="BH119" s="167">
        <f t="shared" si="3"/>
        <v>0</v>
      </c>
      <c r="BI119" s="167">
        <f t="shared" si="4"/>
        <v>0</v>
      </c>
      <c r="BJ119" s="166" t="s">
        <v>84</v>
      </c>
      <c r="BK119" s="163"/>
      <c r="BL119" s="163"/>
      <c r="BM119" s="163"/>
    </row>
    <row r="120" spans="1:65" s="2" customFormat="1" ht="18" hidden="1" customHeight="1">
      <c r="A120" s="31"/>
      <c r="B120" s="32"/>
      <c r="C120" s="33"/>
      <c r="D120" s="270" t="s">
        <v>149</v>
      </c>
      <c r="E120" s="271"/>
      <c r="F120" s="271"/>
      <c r="G120" s="33"/>
      <c r="H120" s="33"/>
      <c r="I120" s="33"/>
      <c r="J120" s="161">
        <v>0</v>
      </c>
      <c r="K120" s="33"/>
      <c r="L120" s="162"/>
      <c r="M120" s="163"/>
      <c r="N120" s="164" t="s">
        <v>41</v>
      </c>
      <c r="O120" s="163"/>
      <c r="P120" s="163"/>
      <c r="Q120" s="163"/>
      <c r="R120" s="163"/>
      <c r="S120" s="165"/>
      <c r="T120" s="165"/>
      <c r="U120" s="165"/>
      <c r="V120" s="165"/>
      <c r="W120" s="165"/>
      <c r="X120" s="165"/>
      <c r="Y120" s="165"/>
      <c r="Z120" s="165"/>
      <c r="AA120" s="165"/>
      <c r="AB120" s="165"/>
      <c r="AC120" s="165"/>
      <c r="AD120" s="165"/>
      <c r="AE120" s="165"/>
      <c r="AF120" s="163"/>
      <c r="AG120" s="163"/>
      <c r="AH120" s="163"/>
      <c r="AI120" s="163"/>
      <c r="AJ120" s="163"/>
      <c r="AK120" s="163"/>
      <c r="AL120" s="163"/>
      <c r="AM120" s="163"/>
      <c r="AN120" s="163"/>
      <c r="AO120" s="163"/>
      <c r="AP120" s="163"/>
      <c r="AQ120" s="163"/>
      <c r="AR120" s="163"/>
      <c r="AS120" s="163"/>
      <c r="AT120" s="163"/>
      <c r="AU120" s="163"/>
      <c r="AV120" s="163"/>
      <c r="AW120" s="163"/>
      <c r="AX120" s="163"/>
      <c r="AY120" s="166" t="s">
        <v>124</v>
      </c>
      <c r="AZ120" s="163"/>
      <c r="BA120" s="163"/>
      <c r="BB120" s="163"/>
      <c r="BC120" s="163"/>
      <c r="BD120" s="163"/>
      <c r="BE120" s="167">
        <f t="shared" si="0"/>
        <v>0</v>
      </c>
      <c r="BF120" s="167">
        <f t="shared" si="1"/>
        <v>0</v>
      </c>
      <c r="BG120" s="167">
        <f t="shared" si="2"/>
        <v>0</v>
      </c>
      <c r="BH120" s="167">
        <f t="shared" si="3"/>
        <v>0</v>
      </c>
      <c r="BI120" s="167">
        <f t="shared" si="4"/>
        <v>0</v>
      </c>
      <c r="BJ120" s="166" t="s">
        <v>84</v>
      </c>
      <c r="BK120" s="163"/>
      <c r="BL120" s="163"/>
      <c r="BM120" s="163"/>
    </row>
    <row r="121" spans="1:65" s="2" customFormat="1" ht="18" hidden="1" customHeight="1">
      <c r="A121" s="31"/>
      <c r="B121" s="32"/>
      <c r="C121" s="33"/>
      <c r="D121" s="270" t="s">
        <v>150</v>
      </c>
      <c r="E121" s="271"/>
      <c r="F121" s="271"/>
      <c r="G121" s="33"/>
      <c r="H121" s="33"/>
      <c r="I121" s="33"/>
      <c r="J121" s="161">
        <v>0</v>
      </c>
      <c r="K121" s="33"/>
      <c r="L121" s="162"/>
      <c r="M121" s="163"/>
      <c r="N121" s="164" t="s">
        <v>41</v>
      </c>
      <c r="O121" s="163"/>
      <c r="P121" s="163"/>
      <c r="Q121" s="163"/>
      <c r="R121" s="163"/>
      <c r="S121" s="165"/>
      <c r="T121" s="165"/>
      <c r="U121" s="165"/>
      <c r="V121" s="165"/>
      <c r="W121" s="165"/>
      <c r="X121" s="165"/>
      <c r="Y121" s="165"/>
      <c r="Z121" s="165"/>
      <c r="AA121" s="165"/>
      <c r="AB121" s="165"/>
      <c r="AC121" s="165"/>
      <c r="AD121" s="165"/>
      <c r="AE121" s="165"/>
      <c r="AF121" s="163"/>
      <c r="AG121" s="163"/>
      <c r="AH121" s="163"/>
      <c r="AI121" s="163"/>
      <c r="AJ121" s="163"/>
      <c r="AK121" s="163"/>
      <c r="AL121" s="163"/>
      <c r="AM121" s="163"/>
      <c r="AN121" s="163"/>
      <c r="AO121" s="163"/>
      <c r="AP121" s="163"/>
      <c r="AQ121" s="163"/>
      <c r="AR121" s="163"/>
      <c r="AS121" s="163"/>
      <c r="AT121" s="163"/>
      <c r="AU121" s="163"/>
      <c r="AV121" s="163"/>
      <c r="AW121" s="163"/>
      <c r="AX121" s="163"/>
      <c r="AY121" s="166" t="s">
        <v>124</v>
      </c>
      <c r="AZ121" s="163"/>
      <c r="BA121" s="163"/>
      <c r="BB121" s="163"/>
      <c r="BC121" s="163"/>
      <c r="BD121" s="163"/>
      <c r="BE121" s="167">
        <f t="shared" si="0"/>
        <v>0</v>
      </c>
      <c r="BF121" s="167">
        <f t="shared" si="1"/>
        <v>0</v>
      </c>
      <c r="BG121" s="167">
        <f t="shared" si="2"/>
        <v>0</v>
      </c>
      <c r="BH121" s="167">
        <f t="shared" si="3"/>
        <v>0</v>
      </c>
      <c r="BI121" s="167">
        <f t="shared" si="4"/>
        <v>0</v>
      </c>
      <c r="BJ121" s="166" t="s">
        <v>84</v>
      </c>
      <c r="BK121" s="163"/>
      <c r="BL121" s="163"/>
      <c r="BM121" s="163"/>
    </row>
    <row r="122" spans="1:65" s="2" customFormat="1" ht="18" hidden="1" customHeight="1">
      <c r="A122" s="31"/>
      <c r="B122" s="32"/>
      <c r="C122" s="33"/>
      <c r="D122" s="160" t="s">
        <v>151</v>
      </c>
      <c r="E122" s="33"/>
      <c r="F122" s="33"/>
      <c r="G122" s="33"/>
      <c r="H122" s="33"/>
      <c r="I122" s="33"/>
      <c r="J122" s="161">
        <f>ROUND(J30*T122,2)</f>
        <v>0</v>
      </c>
      <c r="K122" s="33"/>
      <c r="L122" s="162"/>
      <c r="M122" s="163"/>
      <c r="N122" s="164" t="s">
        <v>41</v>
      </c>
      <c r="O122" s="163"/>
      <c r="P122" s="163"/>
      <c r="Q122" s="163"/>
      <c r="R122" s="163"/>
      <c r="S122" s="165"/>
      <c r="T122" s="165"/>
      <c r="U122" s="165"/>
      <c r="V122" s="165"/>
      <c r="W122" s="165"/>
      <c r="X122" s="165"/>
      <c r="Y122" s="165"/>
      <c r="Z122" s="165"/>
      <c r="AA122" s="165"/>
      <c r="AB122" s="165"/>
      <c r="AC122" s="165"/>
      <c r="AD122" s="165"/>
      <c r="AE122" s="165"/>
      <c r="AF122" s="163"/>
      <c r="AG122" s="163"/>
      <c r="AH122" s="163"/>
      <c r="AI122" s="163"/>
      <c r="AJ122" s="163"/>
      <c r="AK122" s="163"/>
      <c r="AL122" s="163"/>
      <c r="AM122" s="163"/>
      <c r="AN122" s="163"/>
      <c r="AO122" s="163"/>
      <c r="AP122" s="163"/>
      <c r="AQ122" s="163"/>
      <c r="AR122" s="163"/>
      <c r="AS122" s="163"/>
      <c r="AT122" s="163"/>
      <c r="AU122" s="163"/>
      <c r="AV122" s="163"/>
      <c r="AW122" s="163"/>
      <c r="AX122" s="163"/>
      <c r="AY122" s="166" t="s">
        <v>152</v>
      </c>
      <c r="AZ122" s="163"/>
      <c r="BA122" s="163"/>
      <c r="BB122" s="163"/>
      <c r="BC122" s="163"/>
      <c r="BD122" s="163"/>
      <c r="BE122" s="167">
        <f t="shared" si="0"/>
        <v>0</v>
      </c>
      <c r="BF122" s="167">
        <f t="shared" si="1"/>
        <v>0</v>
      </c>
      <c r="BG122" s="167">
        <f t="shared" si="2"/>
        <v>0</v>
      </c>
      <c r="BH122" s="167">
        <f t="shared" si="3"/>
        <v>0</v>
      </c>
      <c r="BI122" s="167">
        <f t="shared" si="4"/>
        <v>0</v>
      </c>
      <c r="BJ122" s="166" t="s">
        <v>84</v>
      </c>
      <c r="BK122" s="163"/>
      <c r="BL122" s="163"/>
      <c r="BM122" s="163"/>
    </row>
    <row r="123" spans="1:65" s="2" customFormat="1" hidden="1">
      <c r="A123" s="31"/>
      <c r="B123" s="32"/>
      <c r="C123" s="33"/>
      <c r="D123" s="33"/>
      <c r="E123" s="33"/>
      <c r="F123" s="33"/>
      <c r="G123" s="33"/>
      <c r="H123" s="33"/>
      <c r="I123" s="33"/>
      <c r="J123" s="33"/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5" s="2" customFormat="1" ht="29.25" hidden="1" customHeight="1">
      <c r="A124" s="31"/>
      <c r="B124" s="32"/>
      <c r="C124" s="168" t="s">
        <v>153</v>
      </c>
      <c r="D124" s="143"/>
      <c r="E124" s="143"/>
      <c r="F124" s="143"/>
      <c r="G124" s="143"/>
      <c r="H124" s="143"/>
      <c r="I124" s="143"/>
      <c r="J124" s="169">
        <f>ROUND(J96+J116,2)</f>
        <v>0</v>
      </c>
      <c r="K124" s="14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5" s="2" customFormat="1" ht="6.95" hidden="1" customHeight="1">
      <c r="A125" s="31"/>
      <c r="B125" s="51"/>
      <c r="C125" s="52"/>
      <c r="D125" s="52"/>
      <c r="E125" s="52"/>
      <c r="F125" s="52"/>
      <c r="G125" s="52"/>
      <c r="H125" s="52"/>
      <c r="I125" s="52"/>
      <c r="J125" s="52"/>
      <c r="K125" s="52"/>
      <c r="L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65" hidden="1"/>
    <row r="127" spans="1:65" hidden="1"/>
    <row r="128" spans="1:65" hidden="1"/>
    <row r="129" spans="1:63" s="2" customFormat="1" ht="6.95" customHeight="1">
      <c r="A129" s="31"/>
      <c r="B129" s="53"/>
      <c r="C129" s="54"/>
      <c r="D129" s="54"/>
      <c r="E129" s="54"/>
      <c r="F129" s="54"/>
      <c r="G129" s="54"/>
      <c r="H129" s="54"/>
      <c r="I129" s="54"/>
      <c r="J129" s="54"/>
      <c r="K129" s="54"/>
      <c r="L129" s="48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3" s="2" customFormat="1" ht="24.95" customHeight="1">
      <c r="A130" s="31"/>
      <c r="B130" s="32"/>
      <c r="C130" s="20" t="s">
        <v>154</v>
      </c>
      <c r="D130" s="33"/>
      <c r="E130" s="33"/>
      <c r="F130" s="33"/>
      <c r="G130" s="33"/>
      <c r="H130" s="33"/>
      <c r="I130" s="33"/>
      <c r="J130" s="33"/>
      <c r="K130" s="33"/>
      <c r="L130" s="48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3" s="2" customFormat="1" ht="6.95" customHeight="1">
      <c r="A131" s="31"/>
      <c r="B131" s="32"/>
      <c r="C131" s="33"/>
      <c r="D131" s="33"/>
      <c r="E131" s="33"/>
      <c r="F131" s="33"/>
      <c r="G131" s="33"/>
      <c r="H131" s="33"/>
      <c r="I131" s="33"/>
      <c r="J131" s="33"/>
      <c r="K131" s="33"/>
      <c r="L131" s="48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63" s="2" customFormat="1" ht="12" customHeight="1">
      <c r="A132" s="31"/>
      <c r="B132" s="32"/>
      <c r="C132" s="26" t="s">
        <v>16</v>
      </c>
      <c r="D132" s="33"/>
      <c r="E132" s="33"/>
      <c r="F132" s="33"/>
      <c r="G132" s="33"/>
      <c r="H132" s="33"/>
      <c r="I132" s="33"/>
      <c r="J132" s="33"/>
      <c r="K132" s="33"/>
      <c r="L132" s="48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3" spans="1:63" s="2" customFormat="1" ht="16.5" customHeight="1">
      <c r="A133" s="31"/>
      <c r="B133" s="32"/>
      <c r="C133" s="33"/>
      <c r="D133" s="33"/>
      <c r="E133" s="272" t="str">
        <f>E7</f>
        <v>Rekonstrukce kina Vesmír</v>
      </c>
      <c r="F133" s="273"/>
      <c r="G133" s="273"/>
      <c r="H133" s="273"/>
      <c r="I133" s="33"/>
      <c r="J133" s="33"/>
      <c r="K133" s="33"/>
      <c r="L133" s="48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  <row r="134" spans="1:63" s="2" customFormat="1" ht="12" customHeight="1">
      <c r="A134" s="31"/>
      <c r="B134" s="32"/>
      <c r="C134" s="26" t="s">
        <v>127</v>
      </c>
      <c r="D134" s="33"/>
      <c r="E134" s="33"/>
      <c r="F134" s="33"/>
      <c r="G134" s="33"/>
      <c r="H134" s="33"/>
      <c r="I134" s="33"/>
      <c r="J134" s="33"/>
      <c r="K134" s="33"/>
      <c r="L134" s="48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  <row r="135" spans="1:63" s="2" customFormat="1" ht="16.5" customHeight="1">
      <c r="A135" s="31"/>
      <c r="B135" s="32"/>
      <c r="C135" s="33"/>
      <c r="D135" s="33"/>
      <c r="E135" s="265" t="str">
        <f>E9</f>
        <v>643-06 - stavební práce 2.np</v>
      </c>
      <c r="F135" s="274"/>
      <c r="G135" s="274"/>
      <c r="H135" s="274"/>
      <c r="I135" s="33"/>
      <c r="J135" s="33"/>
      <c r="K135" s="33"/>
      <c r="L135" s="48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  <row r="136" spans="1:63" s="2" customFormat="1" ht="6.95" customHeight="1">
      <c r="A136" s="31"/>
      <c r="B136" s="32"/>
      <c r="C136" s="33"/>
      <c r="D136" s="33"/>
      <c r="E136" s="33"/>
      <c r="F136" s="33"/>
      <c r="G136" s="33"/>
      <c r="H136" s="33"/>
      <c r="I136" s="33"/>
      <c r="J136" s="33"/>
      <c r="K136" s="33"/>
      <c r="L136" s="48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</row>
    <row r="137" spans="1:63" s="2" customFormat="1" ht="12" customHeight="1">
      <c r="A137" s="31"/>
      <c r="B137" s="32"/>
      <c r="C137" s="26" t="s">
        <v>20</v>
      </c>
      <c r="D137" s="33"/>
      <c r="E137" s="33"/>
      <c r="F137" s="24" t="str">
        <f>F12</f>
        <v xml:space="preserve"> </v>
      </c>
      <c r="G137" s="33"/>
      <c r="H137" s="33"/>
      <c r="I137" s="26" t="s">
        <v>22</v>
      </c>
      <c r="J137" s="63" t="str">
        <f>IF(J12="","",J12)</f>
        <v>23. 7. 2020</v>
      </c>
      <c r="K137" s="33"/>
      <c r="L137" s="48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</row>
    <row r="138" spans="1:63" s="2" customFormat="1" ht="6.95" customHeight="1">
      <c r="A138" s="31"/>
      <c r="B138" s="32"/>
      <c r="C138" s="33"/>
      <c r="D138" s="33"/>
      <c r="E138" s="33"/>
      <c r="F138" s="33"/>
      <c r="G138" s="33"/>
      <c r="H138" s="33"/>
      <c r="I138" s="33"/>
      <c r="J138" s="33"/>
      <c r="K138" s="33"/>
      <c r="L138" s="48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</row>
    <row r="139" spans="1:63" s="2" customFormat="1" ht="25.7" customHeight="1">
      <c r="A139" s="31"/>
      <c r="B139" s="32"/>
      <c r="C139" s="26" t="s">
        <v>24</v>
      </c>
      <c r="D139" s="33"/>
      <c r="E139" s="33"/>
      <c r="F139" s="24" t="str">
        <f>E15</f>
        <v>Město Trutnov</v>
      </c>
      <c r="G139" s="33"/>
      <c r="H139" s="33"/>
      <c r="I139" s="26" t="s">
        <v>30</v>
      </c>
      <c r="J139" s="29" t="str">
        <f>E21</f>
        <v>ROSA ARCHITEKT s.r.o.</v>
      </c>
      <c r="K139" s="33"/>
      <c r="L139" s="48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</row>
    <row r="140" spans="1:63" s="2" customFormat="1" ht="15.2" customHeight="1">
      <c r="A140" s="31"/>
      <c r="B140" s="32"/>
      <c r="C140" s="26" t="s">
        <v>28</v>
      </c>
      <c r="D140" s="33"/>
      <c r="E140" s="33"/>
      <c r="F140" s="24" t="str">
        <f>IF(E18="","",E18)</f>
        <v>Vyplň údaj</v>
      </c>
      <c r="G140" s="33"/>
      <c r="H140" s="33"/>
      <c r="I140" s="26" t="s">
        <v>33</v>
      </c>
      <c r="J140" s="29" t="str">
        <f>E24</f>
        <v>Martina Škopová</v>
      </c>
      <c r="K140" s="33"/>
      <c r="L140" s="48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</row>
    <row r="141" spans="1:63" s="2" customFormat="1" ht="10.35" customHeight="1">
      <c r="A141" s="31"/>
      <c r="B141" s="32"/>
      <c r="C141" s="33"/>
      <c r="D141" s="33"/>
      <c r="E141" s="33"/>
      <c r="F141" s="33"/>
      <c r="G141" s="33"/>
      <c r="H141" s="33"/>
      <c r="I141" s="33"/>
      <c r="J141" s="33"/>
      <c r="K141" s="33"/>
      <c r="L141" s="48"/>
      <c r="S141" s="31"/>
      <c r="T141" s="31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</row>
    <row r="142" spans="1:63" s="11" customFormat="1" ht="29.25" customHeight="1">
      <c r="A142" s="170"/>
      <c r="B142" s="171"/>
      <c r="C142" s="172" t="s">
        <v>155</v>
      </c>
      <c r="D142" s="173" t="s">
        <v>61</v>
      </c>
      <c r="E142" s="173" t="s">
        <v>57</v>
      </c>
      <c r="F142" s="173" t="s">
        <v>58</v>
      </c>
      <c r="G142" s="173" t="s">
        <v>156</v>
      </c>
      <c r="H142" s="173" t="s">
        <v>157</v>
      </c>
      <c r="I142" s="173" t="s">
        <v>158</v>
      </c>
      <c r="J142" s="174" t="s">
        <v>133</v>
      </c>
      <c r="K142" s="175" t="s">
        <v>159</v>
      </c>
      <c r="L142" s="176"/>
      <c r="M142" s="72" t="s">
        <v>1</v>
      </c>
      <c r="N142" s="73" t="s">
        <v>40</v>
      </c>
      <c r="O142" s="73" t="s">
        <v>160</v>
      </c>
      <c r="P142" s="73" t="s">
        <v>161</v>
      </c>
      <c r="Q142" s="73" t="s">
        <v>162</v>
      </c>
      <c r="R142" s="73" t="s">
        <v>163</v>
      </c>
      <c r="S142" s="73" t="s">
        <v>164</v>
      </c>
      <c r="T142" s="74" t="s">
        <v>165</v>
      </c>
      <c r="U142" s="170"/>
      <c r="V142" s="170"/>
      <c r="W142" s="170"/>
      <c r="X142" s="170"/>
      <c r="Y142" s="170"/>
      <c r="Z142" s="170"/>
      <c r="AA142" s="170"/>
      <c r="AB142" s="170"/>
      <c r="AC142" s="170"/>
      <c r="AD142" s="170"/>
      <c r="AE142" s="170"/>
    </row>
    <row r="143" spans="1:63" s="2" customFormat="1" ht="22.9" customHeight="1">
      <c r="A143" s="31"/>
      <c r="B143" s="32"/>
      <c r="C143" s="79" t="s">
        <v>166</v>
      </c>
      <c r="D143" s="33"/>
      <c r="E143" s="33"/>
      <c r="F143" s="33"/>
      <c r="G143" s="33"/>
      <c r="H143" s="33"/>
      <c r="I143" s="33"/>
      <c r="J143" s="177">
        <f>BK143</f>
        <v>0</v>
      </c>
      <c r="K143" s="33"/>
      <c r="L143" s="36"/>
      <c r="M143" s="75"/>
      <c r="N143" s="178"/>
      <c r="O143" s="76"/>
      <c r="P143" s="179">
        <f>P144+P215</f>
        <v>0</v>
      </c>
      <c r="Q143" s="76"/>
      <c r="R143" s="179">
        <f>R144+R215</f>
        <v>234.50281373000004</v>
      </c>
      <c r="S143" s="76"/>
      <c r="T143" s="180">
        <f>T144+T215</f>
        <v>0.68555264999999999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4" t="s">
        <v>75</v>
      </c>
      <c r="AU143" s="14" t="s">
        <v>135</v>
      </c>
      <c r="BK143" s="181">
        <f>BK144+BK215</f>
        <v>0</v>
      </c>
    </row>
    <row r="144" spans="1:63" s="12" customFormat="1" ht="25.9" customHeight="1">
      <c r="B144" s="182"/>
      <c r="C144" s="183"/>
      <c r="D144" s="184" t="s">
        <v>75</v>
      </c>
      <c r="E144" s="185" t="s">
        <v>167</v>
      </c>
      <c r="F144" s="185" t="s">
        <v>168</v>
      </c>
      <c r="G144" s="183"/>
      <c r="H144" s="183"/>
      <c r="I144" s="186"/>
      <c r="J144" s="187">
        <f>BK144</f>
        <v>0</v>
      </c>
      <c r="K144" s="183"/>
      <c r="L144" s="188"/>
      <c r="M144" s="189"/>
      <c r="N144" s="190"/>
      <c r="O144" s="190"/>
      <c r="P144" s="191">
        <f>P145+P158+P181+P196+P213</f>
        <v>0</v>
      </c>
      <c r="Q144" s="190"/>
      <c r="R144" s="191">
        <f>R145+R158+R181+R196+R213</f>
        <v>216.76398040000004</v>
      </c>
      <c r="S144" s="190"/>
      <c r="T144" s="192">
        <f>T145+T158+T181+T196+T213</f>
        <v>0.64630500000000002</v>
      </c>
      <c r="AR144" s="193" t="s">
        <v>84</v>
      </c>
      <c r="AT144" s="194" t="s">
        <v>75</v>
      </c>
      <c r="AU144" s="194" t="s">
        <v>76</v>
      </c>
      <c r="AY144" s="193" t="s">
        <v>169</v>
      </c>
      <c r="BK144" s="195">
        <f>BK145+BK158+BK181+BK196+BK213</f>
        <v>0</v>
      </c>
    </row>
    <row r="145" spans="1:65" s="12" customFormat="1" ht="22.9" customHeight="1">
      <c r="B145" s="182"/>
      <c r="C145" s="183"/>
      <c r="D145" s="184" t="s">
        <v>75</v>
      </c>
      <c r="E145" s="196" t="s">
        <v>217</v>
      </c>
      <c r="F145" s="196" t="s">
        <v>796</v>
      </c>
      <c r="G145" s="183"/>
      <c r="H145" s="183"/>
      <c r="I145" s="186"/>
      <c r="J145" s="197">
        <f>BK145</f>
        <v>0</v>
      </c>
      <c r="K145" s="183"/>
      <c r="L145" s="188"/>
      <c r="M145" s="189"/>
      <c r="N145" s="190"/>
      <c r="O145" s="190"/>
      <c r="P145" s="191">
        <f>SUM(P146:P157)</f>
        <v>0</v>
      </c>
      <c r="Q145" s="190"/>
      <c r="R145" s="191">
        <f>SUM(R146:R157)</f>
        <v>75.90681355000001</v>
      </c>
      <c r="S145" s="190"/>
      <c r="T145" s="192">
        <f>SUM(T146:T157)</f>
        <v>0</v>
      </c>
      <c r="AR145" s="193" t="s">
        <v>84</v>
      </c>
      <c r="AT145" s="194" t="s">
        <v>75</v>
      </c>
      <c r="AU145" s="194" t="s">
        <v>84</v>
      </c>
      <c r="AY145" s="193" t="s">
        <v>169</v>
      </c>
      <c r="BK145" s="195">
        <f>SUM(BK146:BK157)</f>
        <v>0</v>
      </c>
    </row>
    <row r="146" spans="1:65" s="2" customFormat="1" ht="33" customHeight="1">
      <c r="A146" s="31"/>
      <c r="B146" s="32"/>
      <c r="C146" s="198" t="s">
        <v>222</v>
      </c>
      <c r="D146" s="198" t="s">
        <v>173</v>
      </c>
      <c r="E146" s="199" t="s">
        <v>1847</v>
      </c>
      <c r="F146" s="200" t="s">
        <v>1848</v>
      </c>
      <c r="G146" s="201" t="s">
        <v>176</v>
      </c>
      <c r="H146" s="202">
        <v>16.744</v>
      </c>
      <c r="I146" s="203"/>
      <c r="J146" s="204">
        <f t="shared" ref="J146:J157" si="5">ROUND(I146*H146,2)</f>
        <v>0</v>
      </c>
      <c r="K146" s="205"/>
      <c r="L146" s="36"/>
      <c r="M146" s="206" t="s">
        <v>1</v>
      </c>
      <c r="N146" s="207" t="s">
        <v>41</v>
      </c>
      <c r="O146" s="68"/>
      <c r="P146" s="208">
        <f t="shared" ref="P146:P157" si="6">O146*H146</f>
        <v>0</v>
      </c>
      <c r="Q146" s="208">
        <v>0.35365999999999997</v>
      </c>
      <c r="R146" s="208">
        <f t="shared" ref="R146:R157" si="7">Q146*H146</f>
        <v>5.9216830399999996</v>
      </c>
      <c r="S146" s="208">
        <v>0</v>
      </c>
      <c r="T146" s="209">
        <f t="shared" ref="T146:T157" si="8"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10" t="s">
        <v>177</v>
      </c>
      <c r="AT146" s="210" t="s">
        <v>173</v>
      </c>
      <c r="AU146" s="210" t="s">
        <v>86</v>
      </c>
      <c r="AY146" s="14" t="s">
        <v>169</v>
      </c>
      <c r="BE146" s="211">
        <f t="shared" ref="BE146:BE157" si="9">IF(N146="základní",J146,0)</f>
        <v>0</v>
      </c>
      <c r="BF146" s="211">
        <f t="shared" ref="BF146:BF157" si="10">IF(N146="snížená",J146,0)</f>
        <v>0</v>
      </c>
      <c r="BG146" s="211">
        <f t="shared" ref="BG146:BG157" si="11">IF(N146="zákl. přenesená",J146,0)</f>
        <v>0</v>
      </c>
      <c r="BH146" s="211">
        <f t="shared" ref="BH146:BH157" si="12">IF(N146="sníž. přenesená",J146,0)</f>
        <v>0</v>
      </c>
      <c r="BI146" s="211">
        <f t="shared" ref="BI146:BI157" si="13">IF(N146="nulová",J146,0)</f>
        <v>0</v>
      </c>
      <c r="BJ146" s="14" t="s">
        <v>84</v>
      </c>
      <c r="BK146" s="211">
        <f t="shared" ref="BK146:BK157" si="14">ROUND(I146*H146,2)</f>
        <v>0</v>
      </c>
      <c r="BL146" s="14" t="s">
        <v>177</v>
      </c>
      <c r="BM146" s="210" t="s">
        <v>1849</v>
      </c>
    </row>
    <row r="147" spans="1:65" s="2" customFormat="1" ht="21.75" customHeight="1">
      <c r="A147" s="31"/>
      <c r="B147" s="32"/>
      <c r="C147" s="198" t="s">
        <v>226</v>
      </c>
      <c r="D147" s="198" t="s">
        <v>173</v>
      </c>
      <c r="E147" s="199" t="s">
        <v>800</v>
      </c>
      <c r="F147" s="200" t="s">
        <v>801</v>
      </c>
      <c r="G147" s="201" t="s">
        <v>220</v>
      </c>
      <c r="H147" s="202">
        <v>4.1000000000000002E-2</v>
      </c>
      <c r="I147" s="203"/>
      <c r="J147" s="204">
        <f t="shared" si="5"/>
        <v>0</v>
      </c>
      <c r="K147" s="205"/>
      <c r="L147" s="36"/>
      <c r="M147" s="206" t="s">
        <v>1</v>
      </c>
      <c r="N147" s="207" t="s">
        <v>41</v>
      </c>
      <c r="O147" s="68"/>
      <c r="P147" s="208">
        <f t="shared" si="6"/>
        <v>0</v>
      </c>
      <c r="Q147" s="208">
        <v>1.0900000000000001</v>
      </c>
      <c r="R147" s="208">
        <f t="shared" si="7"/>
        <v>4.4690000000000007E-2</v>
      </c>
      <c r="S147" s="208">
        <v>0</v>
      </c>
      <c r="T147" s="209">
        <f t="shared" si="8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10" t="s">
        <v>177</v>
      </c>
      <c r="AT147" s="210" t="s">
        <v>173</v>
      </c>
      <c r="AU147" s="210" t="s">
        <v>86</v>
      </c>
      <c r="AY147" s="14" t="s">
        <v>169</v>
      </c>
      <c r="BE147" s="211">
        <f t="shared" si="9"/>
        <v>0</v>
      </c>
      <c r="BF147" s="211">
        <f t="shared" si="10"/>
        <v>0</v>
      </c>
      <c r="BG147" s="211">
        <f t="shared" si="11"/>
        <v>0</v>
      </c>
      <c r="BH147" s="211">
        <f t="shared" si="12"/>
        <v>0</v>
      </c>
      <c r="BI147" s="211">
        <f t="shared" si="13"/>
        <v>0</v>
      </c>
      <c r="BJ147" s="14" t="s">
        <v>84</v>
      </c>
      <c r="BK147" s="211">
        <f t="shared" si="14"/>
        <v>0</v>
      </c>
      <c r="BL147" s="14" t="s">
        <v>177</v>
      </c>
      <c r="BM147" s="210" t="s">
        <v>1850</v>
      </c>
    </row>
    <row r="148" spans="1:65" s="2" customFormat="1" ht="21.75" customHeight="1">
      <c r="A148" s="31"/>
      <c r="B148" s="32"/>
      <c r="C148" s="198" t="s">
        <v>1082</v>
      </c>
      <c r="D148" s="198" t="s">
        <v>173</v>
      </c>
      <c r="E148" s="199" t="s">
        <v>803</v>
      </c>
      <c r="F148" s="200" t="s">
        <v>804</v>
      </c>
      <c r="G148" s="201" t="s">
        <v>194</v>
      </c>
      <c r="H148" s="202">
        <v>0.252</v>
      </c>
      <c r="I148" s="203"/>
      <c r="J148" s="204">
        <f t="shared" si="5"/>
        <v>0</v>
      </c>
      <c r="K148" s="205"/>
      <c r="L148" s="36"/>
      <c r="M148" s="206" t="s">
        <v>1</v>
      </c>
      <c r="N148" s="207" t="s">
        <v>41</v>
      </c>
      <c r="O148" s="68"/>
      <c r="P148" s="208">
        <f t="shared" si="6"/>
        <v>0</v>
      </c>
      <c r="Q148" s="208">
        <v>2.45329</v>
      </c>
      <c r="R148" s="208">
        <f t="shared" si="7"/>
        <v>0.61822907999999999</v>
      </c>
      <c r="S148" s="208">
        <v>0</v>
      </c>
      <c r="T148" s="209">
        <f t="shared" si="8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10" t="s">
        <v>177</v>
      </c>
      <c r="AT148" s="210" t="s">
        <v>173</v>
      </c>
      <c r="AU148" s="210" t="s">
        <v>86</v>
      </c>
      <c r="AY148" s="14" t="s">
        <v>169</v>
      </c>
      <c r="BE148" s="211">
        <f t="shared" si="9"/>
        <v>0</v>
      </c>
      <c r="BF148" s="211">
        <f t="shared" si="10"/>
        <v>0</v>
      </c>
      <c r="BG148" s="211">
        <f t="shared" si="11"/>
        <v>0</v>
      </c>
      <c r="BH148" s="211">
        <f t="shared" si="12"/>
        <v>0</v>
      </c>
      <c r="BI148" s="211">
        <f t="shared" si="13"/>
        <v>0</v>
      </c>
      <c r="BJ148" s="14" t="s">
        <v>84</v>
      </c>
      <c r="BK148" s="211">
        <f t="shared" si="14"/>
        <v>0</v>
      </c>
      <c r="BL148" s="14" t="s">
        <v>177</v>
      </c>
      <c r="BM148" s="210" t="s">
        <v>1851</v>
      </c>
    </row>
    <row r="149" spans="1:65" s="2" customFormat="1" ht="21.75" customHeight="1">
      <c r="A149" s="31"/>
      <c r="B149" s="32"/>
      <c r="C149" s="198" t="s">
        <v>1162</v>
      </c>
      <c r="D149" s="198" t="s">
        <v>173</v>
      </c>
      <c r="E149" s="199" t="s">
        <v>807</v>
      </c>
      <c r="F149" s="200" t="s">
        <v>808</v>
      </c>
      <c r="G149" s="201" t="s">
        <v>176</v>
      </c>
      <c r="H149" s="202">
        <v>3.3540000000000001</v>
      </c>
      <c r="I149" s="203"/>
      <c r="J149" s="204">
        <f t="shared" si="5"/>
        <v>0</v>
      </c>
      <c r="K149" s="205"/>
      <c r="L149" s="36"/>
      <c r="M149" s="206" t="s">
        <v>1</v>
      </c>
      <c r="N149" s="207" t="s">
        <v>41</v>
      </c>
      <c r="O149" s="68"/>
      <c r="P149" s="208">
        <f t="shared" si="6"/>
        <v>0</v>
      </c>
      <c r="Q149" s="208">
        <v>2.7499999999999998E-3</v>
      </c>
      <c r="R149" s="208">
        <f t="shared" si="7"/>
        <v>9.2234999999999991E-3</v>
      </c>
      <c r="S149" s="208">
        <v>0</v>
      </c>
      <c r="T149" s="209">
        <f t="shared" si="8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10" t="s">
        <v>177</v>
      </c>
      <c r="AT149" s="210" t="s">
        <v>173</v>
      </c>
      <c r="AU149" s="210" t="s">
        <v>86</v>
      </c>
      <c r="AY149" s="14" t="s">
        <v>169</v>
      </c>
      <c r="BE149" s="211">
        <f t="shared" si="9"/>
        <v>0</v>
      </c>
      <c r="BF149" s="211">
        <f t="shared" si="10"/>
        <v>0</v>
      </c>
      <c r="BG149" s="211">
        <f t="shared" si="11"/>
        <v>0</v>
      </c>
      <c r="BH149" s="211">
        <f t="shared" si="12"/>
        <v>0</v>
      </c>
      <c r="BI149" s="211">
        <f t="shared" si="13"/>
        <v>0</v>
      </c>
      <c r="BJ149" s="14" t="s">
        <v>84</v>
      </c>
      <c r="BK149" s="211">
        <f t="shared" si="14"/>
        <v>0</v>
      </c>
      <c r="BL149" s="14" t="s">
        <v>177</v>
      </c>
      <c r="BM149" s="210" t="s">
        <v>1852</v>
      </c>
    </row>
    <row r="150" spans="1:65" s="2" customFormat="1" ht="21.75" customHeight="1">
      <c r="A150" s="31"/>
      <c r="B150" s="32"/>
      <c r="C150" s="198" t="s">
        <v>1827</v>
      </c>
      <c r="D150" s="198" t="s">
        <v>173</v>
      </c>
      <c r="E150" s="199" t="s">
        <v>811</v>
      </c>
      <c r="F150" s="200" t="s">
        <v>812</v>
      </c>
      <c r="G150" s="201" t="s">
        <v>176</v>
      </c>
      <c r="H150" s="202">
        <v>3.3540000000000001</v>
      </c>
      <c r="I150" s="203"/>
      <c r="J150" s="204">
        <f t="shared" si="5"/>
        <v>0</v>
      </c>
      <c r="K150" s="205"/>
      <c r="L150" s="36"/>
      <c r="M150" s="206" t="s">
        <v>1</v>
      </c>
      <c r="N150" s="207" t="s">
        <v>41</v>
      </c>
      <c r="O150" s="68"/>
      <c r="P150" s="208">
        <f t="shared" si="6"/>
        <v>0</v>
      </c>
      <c r="Q150" s="208">
        <v>0</v>
      </c>
      <c r="R150" s="208">
        <f t="shared" si="7"/>
        <v>0</v>
      </c>
      <c r="S150" s="208">
        <v>0</v>
      </c>
      <c r="T150" s="209">
        <f t="shared" si="8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10" t="s">
        <v>177</v>
      </c>
      <c r="AT150" s="210" t="s">
        <v>173</v>
      </c>
      <c r="AU150" s="210" t="s">
        <v>86</v>
      </c>
      <c r="AY150" s="14" t="s">
        <v>169</v>
      </c>
      <c r="BE150" s="211">
        <f t="shared" si="9"/>
        <v>0</v>
      </c>
      <c r="BF150" s="211">
        <f t="shared" si="10"/>
        <v>0</v>
      </c>
      <c r="BG150" s="211">
        <f t="shared" si="11"/>
        <v>0</v>
      </c>
      <c r="BH150" s="211">
        <f t="shared" si="12"/>
        <v>0</v>
      </c>
      <c r="BI150" s="211">
        <f t="shared" si="13"/>
        <v>0</v>
      </c>
      <c r="BJ150" s="14" t="s">
        <v>84</v>
      </c>
      <c r="BK150" s="211">
        <f t="shared" si="14"/>
        <v>0</v>
      </c>
      <c r="BL150" s="14" t="s">
        <v>177</v>
      </c>
      <c r="BM150" s="210" t="s">
        <v>1853</v>
      </c>
    </row>
    <row r="151" spans="1:65" s="2" customFormat="1" ht="21.75" customHeight="1">
      <c r="A151" s="31"/>
      <c r="B151" s="32"/>
      <c r="C151" s="198" t="s">
        <v>1136</v>
      </c>
      <c r="D151" s="198" t="s">
        <v>173</v>
      </c>
      <c r="E151" s="199" t="s">
        <v>815</v>
      </c>
      <c r="F151" s="200" t="s">
        <v>816</v>
      </c>
      <c r="G151" s="201" t="s">
        <v>220</v>
      </c>
      <c r="H151" s="202">
        <v>0.33200000000000002</v>
      </c>
      <c r="I151" s="203"/>
      <c r="J151" s="204">
        <f t="shared" si="5"/>
        <v>0</v>
      </c>
      <c r="K151" s="205"/>
      <c r="L151" s="36"/>
      <c r="M151" s="206" t="s">
        <v>1</v>
      </c>
      <c r="N151" s="207" t="s">
        <v>41</v>
      </c>
      <c r="O151" s="68"/>
      <c r="P151" s="208">
        <f t="shared" si="6"/>
        <v>0</v>
      </c>
      <c r="Q151" s="208">
        <v>1.0519700000000001</v>
      </c>
      <c r="R151" s="208">
        <f t="shared" si="7"/>
        <v>0.34925404000000004</v>
      </c>
      <c r="S151" s="208">
        <v>0</v>
      </c>
      <c r="T151" s="209">
        <f t="shared" si="8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10" t="s">
        <v>177</v>
      </c>
      <c r="AT151" s="210" t="s">
        <v>173</v>
      </c>
      <c r="AU151" s="210" t="s">
        <v>86</v>
      </c>
      <c r="AY151" s="14" t="s">
        <v>169</v>
      </c>
      <c r="BE151" s="211">
        <f t="shared" si="9"/>
        <v>0</v>
      </c>
      <c r="BF151" s="211">
        <f t="shared" si="10"/>
        <v>0</v>
      </c>
      <c r="BG151" s="211">
        <f t="shared" si="11"/>
        <v>0</v>
      </c>
      <c r="BH151" s="211">
        <f t="shared" si="12"/>
        <v>0</v>
      </c>
      <c r="BI151" s="211">
        <f t="shared" si="13"/>
        <v>0</v>
      </c>
      <c r="BJ151" s="14" t="s">
        <v>84</v>
      </c>
      <c r="BK151" s="211">
        <f t="shared" si="14"/>
        <v>0</v>
      </c>
      <c r="BL151" s="14" t="s">
        <v>177</v>
      </c>
      <c r="BM151" s="210" t="s">
        <v>1854</v>
      </c>
    </row>
    <row r="152" spans="1:65" s="2" customFormat="1" ht="16.5" customHeight="1">
      <c r="A152" s="31"/>
      <c r="B152" s="32"/>
      <c r="C152" s="198" t="s">
        <v>1706</v>
      </c>
      <c r="D152" s="198" t="s">
        <v>173</v>
      </c>
      <c r="E152" s="199" t="s">
        <v>818</v>
      </c>
      <c r="F152" s="200" t="s">
        <v>819</v>
      </c>
      <c r="G152" s="201" t="s">
        <v>194</v>
      </c>
      <c r="H152" s="202">
        <v>16.552</v>
      </c>
      <c r="I152" s="203"/>
      <c r="J152" s="204">
        <f t="shared" si="5"/>
        <v>0</v>
      </c>
      <c r="K152" s="205"/>
      <c r="L152" s="36"/>
      <c r="M152" s="206" t="s">
        <v>1</v>
      </c>
      <c r="N152" s="207" t="s">
        <v>41</v>
      </c>
      <c r="O152" s="68"/>
      <c r="P152" s="208">
        <f t="shared" si="6"/>
        <v>0</v>
      </c>
      <c r="Q152" s="208">
        <v>2.4533</v>
      </c>
      <c r="R152" s="208">
        <f t="shared" si="7"/>
        <v>40.607021600000003</v>
      </c>
      <c r="S152" s="208">
        <v>0</v>
      </c>
      <c r="T152" s="209">
        <f t="shared" si="8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10" t="s">
        <v>177</v>
      </c>
      <c r="AT152" s="210" t="s">
        <v>173</v>
      </c>
      <c r="AU152" s="210" t="s">
        <v>86</v>
      </c>
      <c r="AY152" s="14" t="s">
        <v>169</v>
      </c>
      <c r="BE152" s="211">
        <f t="shared" si="9"/>
        <v>0</v>
      </c>
      <c r="BF152" s="211">
        <f t="shared" si="10"/>
        <v>0</v>
      </c>
      <c r="BG152" s="211">
        <f t="shared" si="11"/>
        <v>0</v>
      </c>
      <c r="BH152" s="211">
        <f t="shared" si="12"/>
        <v>0</v>
      </c>
      <c r="BI152" s="211">
        <f t="shared" si="13"/>
        <v>0</v>
      </c>
      <c r="BJ152" s="14" t="s">
        <v>84</v>
      </c>
      <c r="BK152" s="211">
        <f t="shared" si="14"/>
        <v>0</v>
      </c>
      <c r="BL152" s="14" t="s">
        <v>177</v>
      </c>
      <c r="BM152" s="210" t="s">
        <v>1855</v>
      </c>
    </row>
    <row r="153" spans="1:65" s="2" customFormat="1" ht="16.5" customHeight="1">
      <c r="A153" s="31"/>
      <c r="B153" s="32"/>
      <c r="C153" s="198" t="s">
        <v>1710</v>
      </c>
      <c r="D153" s="198" t="s">
        <v>173</v>
      </c>
      <c r="E153" s="199" t="s">
        <v>821</v>
      </c>
      <c r="F153" s="200" t="s">
        <v>822</v>
      </c>
      <c r="G153" s="201" t="s">
        <v>176</v>
      </c>
      <c r="H153" s="202">
        <v>126.336</v>
      </c>
      <c r="I153" s="203"/>
      <c r="J153" s="204">
        <f t="shared" si="5"/>
        <v>0</v>
      </c>
      <c r="K153" s="205"/>
      <c r="L153" s="36"/>
      <c r="M153" s="206" t="s">
        <v>1</v>
      </c>
      <c r="N153" s="207" t="s">
        <v>41</v>
      </c>
      <c r="O153" s="68"/>
      <c r="P153" s="208">
        <f t="shared" si="6"/>
        <v>0</v>
      </c>
      <c r="Q153" s="208">
        <v>2.7499999999999998E-3</v>
      </c>
      <c r="R153" s="208">
        <f t="shared" si="7"/>
        <v>0.34742399999999996</v>
      </c>
      <c r="S153" s="208">
        <v>0</v>
      </c>
      <c r="T153" s="209">
        <f t="shared" si="8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10" t="s">
        <v>177</v>
      </c>
      <c r="AT153" s="210" t="s">
        <v>173</v>
      </c>
      <c r="AU153" s="210" t="s">
        <v>86</v>
      </c>
      <c r="AY153" s="14" t="s">
        <v>169</v>
      </c>
      <c r="BE153" s="211">
        <f t="shared" si="9"/>
        <v>0</v>
      </c>
      <c r="BF153" s="211">
        <f t="shared" si="10"/>
        <v>0</v>
      </c>
      <c r="BG153" s="211">
        <f t="shared" si="11"/>
        <v>0</v>
      </c>
      <c r="BH153" s="211">
        <f t="shared" si="12"/>
        <v>0</v>
      </c>
      <c r="BI153" s="211">
        <f t="shared" si="13"/>
        <v>0</v>
      </c>
      <c r="BJ153" s="14" t="s">
        <v>84</v>
      </c>
      <c r="BK153" s="211">
        <f t="shared" si="14"/>
        <v>0</v>
      </c>
      <c r="BL153" s="14" t="s">
        <v>177</v>
      </c>
      <c r="BM153" s="210" t="s">
        <v>1856</v>
      </c>
    </row>
    <row r="154" spans="1:65" s="2" customFormat="1" ht="16.5" customHeight="1">
      <c r="A154" s="31"/>
      <c r="B154" s="32"/>
      <c r="C154" s="198" t="s">
        <v>1723</v>
      </c>
      <c r="D154" s="198" t="s">
        <v>173</v>
      </c>
      <c r="E154" s="199" t="s">
        <v>824</v>
      </c>
      <c r="F154" s="200" t="s">
        <v>825</v>
      </c>
      <c r="G154" s="201" t="s">
        <v>176</v>
      </c>
      <c r="H154" s="202">
        <v>126.336</v>
      </c>
      <c r="I154" s="203"/>
      <c r="J154" s="204">
        <f t="shared" si="5"/>
        <v>0</v>
      </c>
      <c r="K154" s="205"/>
      <c r="L154" s="36"/>
      <c r="M154" s="206" t="s">
        <v>1</v>
      </c>
      <c r="N154" s="207" t="s">
        <v>41</v>
      </c>
      <c r="O154" s="68"/>
      <c r="P154" s="208">
        <f t="shared" si="6"/>
        <v>0</v>
      </c>
      <c r="Q154" s="208">
        <v>0</v>
      </c>
      <c r="R154" s="208">
        <f t="shared" si="7"/>
        <v>0</v>
      </c>
      <c r="S154" s="208">
        <v>0</v>
      </c>
      <c r="T154" s="209">
        <f t="shared" si="8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10" t="s">
        <v>177</v>
      </c>
      <c r="AT154" s="210" t="s">
        <v>173</v>
      </c>
      <c r="AU154" s="210" t="s">
        <v>86</v>
      </c>
      <c r="AY154" s="14" t="s">
        <v>169</v>
      </c>
      <c r="BE154" s="211">
        <f t="shared" si="9"/>
        <v>0</v>
      </c>
      <c r="BF154" s="211">
        <f t="shared" si="10"/>
        <v>0</v>
      </c>
      <c r="BG154" s="211">
        <f t="shared" si="11"/>
        <v>0</v>
      </c>
      <c r="BH154" s="211">
        <f t="shared" si="12"/>
        <v>0</v>
      </c>
      <c r="BI154" s="211">
        <f t="shared" si="13"/>
        <v>0</v>
      </c>
      <c r="BJ154" s="14" t="s">
        <v>84</v>
      </c>
      <c r="BK154" s="211">
        <f t="shared" si="14"/>
        <v>0</v>
      </c>
      <c r="BL154" s="14" t="s">
        <v>177</v>
      </c>
      <c r="BM154" s="210" t="s">
        <v>1857</v>
      </c>
    </row>
    <row r="155" spans="1:65" s="2" customFormat="1" ht="16.5" customHeight="1">
      <c r="A155" s="31"/>
      <c r="B155" s="32"/>
      <c r="C155" s="198" t="s">
        <v>1692</v>
      </c>
      <c r="D155" s="198" t="s">
        <v>173</v>
      </c>
      <c r="E155" s="199" t="s">
        <v>827</v>
      </c>
      <c r="F155" s="200" t="s">
        <v>828</v>
      </c>
      <c r="G155" s="201" t="s">
        <v>220</v>
      </c>
      <c r="H155" s="202">
        <v>0</v>
      </c>
      <c r="I155" s="203"/>
      <c r="J155" s="204">
        <f t="shared" si="5"/>
        <v>0</v>
      </c>
      <c r="K155" s="205"/>
      <c r="L155" s="36"/>
      <c r="M155" s="206" t="s">
        <v>1</v>
      </c>
      <c r="N155" s="207" t="s">
        <v>41</v>
      </c>
      <c r="O155" s="68"/>
      <c r="P155" s="208">
        <f t="shared" si="6"/>
        <v>0</v>
      </c>
      <c r="Q155" s="208">
        <v>1.0461400000000001</v>
      </c>
      <c r="R155" s="208">
        <f t="shared" si="7"/>
        <v>0</v>
      </c>
      <c r="S155" s="208">
        <v>0</v>
      </c>
      <c r="T155" s="209">
        <f t="shared" si="8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10" t="s">
        <v>177</v>
      </c>
      <c r="AT155" s="210" t="s">
        <v>173</v>
      </c>
      <c r="AU155" s="210" t="s">
        <v>86</v>
      </c>
      <c r="AY155" s="14" t="s">
        <v>169</v>
      </c>
      <c r="BE155" s="211">
        <f t="shared" si="9"/>
        <v>0</v>
      </c>
      <c r="BF155" s="211">
        <f t="shared" si="10"/>
        <v>0</v>
      </c>
      <c r="BG155" s="211">
        <f t="shared" si="11"/>
        <v>0</v>
      </c>
      <c r="BH155" s="211">
        <f t="shared" si="12"/>
        <v>0</v>
      </c>
      <c r="BI155" s="211">
        <f t="shared" si="13"/>
        <v>0</v>
      </c>
      <c r="BJ155" s="14" t="s">
        <v>84</v>
      </c>
      <c r="BK155" s="211">
        <f t="shared" si="14"/>
        <v>0</v>
      </c>
      <c r="BL155" s="14" t="s">
        <v>177</v>
      </c>
      <c r="BM155" s="210" t="s">
        <v>1858</v>
      </c>
    </row>
    <row r="156" spans="1:65" s="2" customFormat="1" ht="21.75" customHeight="1">
      <c r="A156" s="31"/>
      <c r="B156" s="32"/>
      <c r="C156" s="198" t="s">
        <v>230</v>
      </c>
      <c r="D156" s="198" t="s">
        <v>173</v>
      </c>
      <c r="E156" s="199" t="s">
        <v>1032</v>
      </c>
      <c r="F156" s="200" t="s">
        <v>1033</v>
      </c>
      <c r="G156" s="201" t="s">
        <v>176</v>
      </c>
      <c r="H156" s="202">
        <v>267.85899999999998</v>
      </c>
      <c r="I156" s="203"/>
      <c r="J156" s="204">
        <f t="shared" si="5"/>
        <v>0</v>
      </c>
      <c r="K156" s="205"/>
      <c r="L156" s="36"/>
      <c r="M156" s="206" t="s">
        <v>1</v>
      </c>
      <c r="N156" s="207" t="s">
        <v>41</v>
      </c>
      <c r="O156" s="68"/>
      <c r="P156" s="208">
        <f t="shared" si="6"/>
        <v>0</v>
      </c>
      <c r="Q156" s="208">
        <v>0.10031</v>
      </c>
      <c r="R156" s="208">
        <f t="shared" si="7"/>
        <v>26.868936289999997</v>
      </c>
      <c r="S156" s="208">
        <v>0</v>
      </c>
      <c r="T156" s="209">
        <f t="shared" si="8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10" t="s">
        <v>177</v>
      </c>
      <c r="AT156" s="210" t="s">
        <v>173</v>
      </c>
      <c r="AU156" s="210" t="s">
        <v>86</v>
      </c>
      <c r="AY156" s="14" t="s">
        <v>169</v>
      </c>
      <c r="BE156" s="211">
        <f t="shared" si="9"/>
        <v>0</v>
      </c>
      <c r="BF156" s="211">
        <f t="shared" si="10"/>
        <v>0</v>
      </c>
      <c r="BG156" s="211">
        <f t="shared" si="11"/>
        <v>0</v>
      </c>
      <c r="BH156" s="211">
        <f t="shared" si="12"/>
        <v>0</v>
      </c>
      <c r="BI156" s="211">
        <f t="shared" si="13"/>
        <v>0</v>
      </c>
      <c r="BJ156" s="14" t="s">
        <v>84</v>
      </c>
      <c r="BK156" s="211">
        <f t="shared" si="14"/>
        <v>0</v>
      </c>
      <c r="BL156" s="14" t="s">
        <v>177</v>
      </c>
      <c r="BM156" s="210" t="s">
        <v>1859</v>
      </c>
    </row>
    <row r="157" spans="1:65" s="2" customFormat="1" ht="21.75" customHeight="1">
      <c r="A157" s="31"/>
      <c r="B157" s="32"/>
      <c r="C157" s="198" t="s">
        <v>170</v>
      </c>
      <c r="D157" s="198" t="s">
        <v>173</v>
      </c>
      <c r="E157" s="199" t="s">
        <v>830</v>
      </c>
      <c r="F157" s="200" t="s">
        <v>831</v>
      </c>
      <c r="G157" s="201" t="s">
        <v>176</v>
      </c>
      <c r="H157" s="202">
        <v>6.4</v>
      </c>
      <c r="I157" s="203"/>
      <c r="J157" s="204">
        <f t="shared" si="5"/>
        <v>0</v>
      </c>
      <c r="K157" s="205"/>
      <c r="L157" s="36"/>
      <c r="M157" s="206" t="s">
        <v>1</v>
      </c>
      <c r="N157" s="207" t="s">
        <v>41</v>
      </c>
      <c r="O157" s="68"/>
      <c r="P157" s="208">
        <f t="shared" si="6"/>
        <v>0</v>
      </c>
      <c r="Q157" s="208">
        <v>0.17818000000000001</v>
      </c>
      <c r="R157" s="208">
        <f t="shared" si="7"/>
        <v>1.140352</v>
      </c>
      <c r="S157" s="208">
        <v>0</v>
      </c>
      <c r="T157" s="209">
        <f t="shared" si="8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10" t="s">
        <v>177</v>
      </c>
      <c r="AT157" s="210" t="s">
        <v>173</v>
      </c>
      <c r="AU157" s="210" t="s">
        <v>86</v>
      </c>
      <c r="AY157" s="14" t="s">
        <v>169</v>
      </c>
      <c r="BE157" s="211">
        <f t="shared" si="9"/>
        <v>0</v>
      </c>
      <c r="BF157" s="211">
        <f t="shared" si="10"/>
        <v>0</v>
      </c>
      <c r="BG157" s="211">
        <f t="shared" si="11"/>
        <v>0</v>
      </c>
      <c r="BH157" s="211">
        <f t="shared" si="12"/>
        <v>0</v>
      </c>
      <c r="BI157" s="211">
        <f t="shared" si="13"/>
        <v>0</v>
      </c>
      <c r="BJ157" s="14" t="s">
        <v>84</v>
      </c>
      <c r="BK157" s="211">
        <f t="shared" si="14"/>
        <v>0</v>
      </c>
      <c r="BL157" s="14" t="s">
        <v>177</v>
      </c>
      <c r="BM157" s="210" t="s">
        <v>1860</v>
      </c>
    </row>
    <row r="158" spans="1:65" s="12" customFormat="1" ht="22.9" customHeight="1">
      <c r="B158" s="182"/>
      <c r="C158" s="183"/>
      <c r="D158" s="184" t="s">
        <v>75</v>
      </c>
      <c r="E158" s="196" t="s">
        <v>177</v>
      </c>
      <c r="F158" s="196" t="s">
        <v>833</v>
      </c>
      <c r="G158" s="183"/>
      <c r="H158" s="183"/>
      <c r="I158" s="186"/>
      <c r="J158" s="197">
        <f>BK158</f>
        <v>0</v>
      </c>
      <c r="K158" s="183"/>
      <c r="L158" s="188"/>
      <c r="M158" s="189"/>
      <c r="N158" s="190"/>
      <c r="O158" s="190"/>
      <c r="P158" s="191">
        <f>SUM(P159:P180)</f>
        <v>0</v>
      </c>
      <c r="Q158" s="190"/>
      <c r="R158" s="191">
        <f>SUM(R159:R180)</f>
        <v>129.35986266000003</v>
      </c>
      <c r="S158" s="190"/>
      <c r="T158" s="192">
        <f>SUM(T159:T180)</f>
        <v>0</v>
      </c>
      <c r="AR158" s="193" t="s">
        <v>84</v>
      </c>
      <c r="AT158" s="194" t="s">
        <v>75</v>
      </c>
      <c r="AU158" s="194" t="s">
        <v>84</v>
      </c>
      <c r="AY158" s="193" t="s">
        <v>169</v>
      </c>
      <c r="BK158" s="195">
        <f>SUM(BK159:BK180)</f>
        <v>0</v>
      </c>
    </row>
    <row r="159" spans="1:65" s="2" customFormat="1" ht="16.5" customHeight="1">
      <c r="A159" s="31"/>
      <c r="B159" s="32"/>
      <c r="C159" s="198" t="s">
        <v>1861</v>
      </c>
      <c r="D159" s="198" t="s">
        <v>173</v>
      </c>
      <c r="E159" s="199" t="s">
        <v>837</v>
      </c>
      <c r="F159" s="200" t="s">
        <v>838</v>
      </c>
      <c r="G159" s="201" t="s">
        <v>194</v>
      </c>
      <c r="H159" s="202">
        <v>27.02</v>
      </c>
      <c r="I159" s="203"/>
      <c r="J159" s="204">
        <f t="shared" ref="J159:J180" si="15">ROUND(I159*H159,2)</f>
        <v>0</v>
      </c>
      <c r="K159" s="205"/>
      <c r="L159" s="36"/>
      <c r="M159" s="206" t="s">
        <v>1</v>
      </c>
      <c r="N159" s="207" t="s">
        <v>41</v>
      </c>
      <c r="O159" s="68"/>
      <c r="P159" s="208">
        <f t="shared" ref="P159:P180" si="16">O159*H159</f>
        <v>0</v>
      </c>
      <c r="Q159" s="208">
        <v>2.45343</v>
      </c>
      <c r="R159" s="208">
        <f t="shared" ref="R159:R180" si="17">Q159*H159</f>
        <v>66.291678599999997</v>
      </c>
      <c r="S159" s="208">
        <v>0</v>
      </c>
      <c r="T159" s="209">
        <f t="shared" ref="T159:T180" si="18"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10" t="s">
        <v>177</v>
      </c>
      <c r="AT159" s="210" t="s">
        <v>173</v>
      </c>
      <c r="AU159" s="210" t="s">
        <v>86</v>
      </c>
      <c r="AY159" s="14" t="s">
        <v>169</v>
      </c>
      <c r="BE159" s="211">
        <f t="shared" ref="BE159:BE180" si="19">IF(N159="základní",J159,0)</f>
        <v>0</v>
      </c>
      <c r="BF159" s="211">
        <f t="shared" ref="BF159:BF180" si="20">IF(N159="snížená",J159,0)</f>
        <v>0</v>
      </c>
      <c r="BG159" s="211">
        <f t="shared" ref="BG159:BG180" si="21">IF(N159="zákl. přenesená",J159,0)</f>
        <v>0</v>
      </c>
      <c r="BH159" s="211">
        <f t="shared" ref="BH159:BH180" si="22">IF(N159="sníž. přenesená",J159,0)</f>
        <v>0</v>
      </c>
      <c r="BI159" s="211">
        <f t="shared" ref="BI159:BI180" si="23">IF(N159="nulová",J159,0)</f>
        <v>0</v>
      </c>
      <c r="BJ159" s="14" t="s">
        <v>84</v>
      </c>
      <c r="BK159" s="211">
        <f t="shared" ref="BK159:BK180" si="24">ROUND(I159*H159,2)</f>
        <v>0</v>
      </c>
      <c r="BL159" s="14" t="s">
        <v>177</v>
      </c>
      <c r="BM159" s="210" t="s">
        <v>1862</v>
      </c>
    </row>
    <row r="160" spans="1:65" s="2" customFormat="1" ht="21.75" customHeight="1">
      <c r="A160" s="31"/>
      <c r="B160" s="32"/>
      <c r="C160" s="198" t="s">
        <v>1409</v>
      </c>
      <c r="D160" s="198" t="s">
        <v>173</v>
      </c>
      <c r="E160" s="199" t="s">
        <v>840</v>
      </c>
      <c r="F160" s="200" t="s">
        <v>841</v>
      </c>
      <c r="G160" s="201" t="s">
        <v>176</v>
      </c>
      <c r="H160" s="202">
        <v>132.1</v>
      </c>
      <c r="I160" s="203"/>
      <c r="J160" s="204">
        <f t="shared" si="15"/>
        <v>0</v>
      </c>
      <c r="K160" s="205"/>
      <c r="L160" s="36"/>
      <c r="M160" s="206" t="s">
        <v>1</v>
      </c>
      <c r="N160" s="207" t="s">
        <v>41</v>
      </c>
      <c r="O160" s="68"/>
      <c r="P160" s="208">
        <f t="shared" si="16"/>
        <v>0</v>
      </c>
      <c r="Q160" s="208">
        <v>5.3299999999999997E-3</v>
      </c>
      <c r="R160" s="208">
        <f t="shared" si="17"/>
        <v>0.70409299999999997</v>
      </c>
      <c r="S160" s="208">
        <v>0</v>
      </c>
      <c r="T160" s="209">
        <f t="shared" si="18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10" t="s">
        <v>177</v>
      </c>
      <c r="AT160" s="210" t="s">
        <v>173</v>
      </c>
      <c r="AU160" s="210" t="s">
        <v>86</v>
      </c>
      <c r="AY160" s="14" t="s">
        <v>169</v>
      </c>
      <c r="BE160" s="211">
        <f t="shared" si="19"/>
        <v>0</v>
      </c>
      <c r="BF160" s="211">
        <f t="shared" si="20"/>
        <v>0</v>
      </c>
      <c r="BG160" s="211">
        <f t="shared" si="21"/>
        <v>0</v>
      </c>
      <c r="BH160" s="211">
        <f t="shared" si="22"/>
        <v>0</v>
      </c>
      <c r="BI160" s="211">
        <f t="shared" si="23"/>
        <v>0</v>
      </c>
      <c r="BJ160" s="14" t="s">
        <v>84</v>
      </c>
      <c r="BK160" s="211">
        <f t="shared" si="24"/>
        <v>0</v>
      </c>
      <c r="BL160" s="14" t="s">
        <v>177</v>
      </c>
      <c r="BM160" s="210" t="s">
        <v>1863</v>
      </c>
    </row>
    <row r="161" spans="1:65" s="2" customFormat="1" ht="21.75" customHeight="1">
      <c r="A161" s="31"/>
      <c r="B161" s="32"/>
      <c r="C161" s="198" t="s">
        <v>1413</v>
      </c>
      <c r="D161" s="198" t="s">
        <v>173</v>
      </c>
      <c r="E161" s="199" t="s">
        <v>843</v>
      </c>
      <c r="F161" s="200" t="s">
        <v>844</v>
      </c>
      <c r="G161" s="201" t="s">
        <v>176</v>
      </c>
      <c r="H161" s="202">
        <v>124.5</v>
      </c>
      <c r="I161" s="203"/>
      <c r="J161" s="204">
        <f t="shared" si="15"/>
        <v>0</v>
      </c>
      <c r="K161" s="205"/>
      <c r="L161" s="36"/>
      <c r="M161" s="206" t="s">
        <v>1</v>
      </c>
      <c r="N161" s="207" t="s">
        <v>41</v>
      </c>
      <c r="O161" s="68"/>
      <c r="P161" s="208">
        <f t="shared" si="16"/>
        <v>0</v>
      </c>
      <c r="Q161" s="208">
        <v>0</v>
      </c>
      <c r="R161" s="208">
        <f t="shared" si="17"/>
        <v>0</v>
      </c>
      <c r="S161" s="208">
        <v>0</v>
      </c>
      <c r="T161" s="209">
        <f t="shared" si="18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210" t="s">
        <v>177</v>
      </c>
      <c r="AT161" s="210" t="s">
        <v>173</v>
      </c>
      <c r="AU161" s="210" t="s">
        <v>86</v>
      </c>
      <c r="AY161" s="14" t="s">
        <v>169</v>
      </c>
      <c r="BE161" s="211">
        <f t="shared" si="19"/>
        <v>0</v>
      </c>
      <c r="BF161" s="211">
        <f t="shared" si="20"/>
        <v>0</v>
      </c>
      <c r="BG161" s="211">
        <f t="shared" si="21"/>
        <v>0</v>
      </c>
      <c r="BH161" s="211">
        <f t="shared" si="22"/>
        <v>0</v>
      </c>
      <c r="BI161" s="211">
        <f t="shared" si="23"/>
        <v>0</v>
      </c>
      <c r="BJ161" s="14" t="s">
        <v>84</v>
      </c>
      <c r="BK161" s="211">
        <f t="shared" si="24"/>
        <v>0</v>
      </c>
      <c r="BL161" s="14" t="s">
        <v>177</v>
      </c>
      <c r="BM161" s="210" t="s">
        <v>1864</v>
      </c>
    </row>
    <row r="162" spans="1:65" s="2" customFormat="1" ht="21.75" customHeight="1">
      <c r="A162" s="31"/>
      <c r="B162" s="32"/>
      <c r="C162" s="198" t="s">
        <v>1458</v>
      </c>
      <c r="D162" s="198" t="s">
        <v>173</v>
      </c>
      <c r="E162" s="199" t="s">
        <v>846</v>
      </c>
      <c r="F162" s="200" t="s">
        <v>847</v>
      </c>
      <c r="G162" s="201" t="s">
        <v>176</v>
      </c>
      <c r="H162" s="202">
        <v>124.5</v>
      </c>
      <c r="I162" s="203"/>
      <c r="J162" s="204">
        <f t="shared" si="15"/>
        <v>0</v>
      </c>
      <c r="K162" s="205"/>
      <c r="L162" s="36"/>
      <c r="M162" s="206" t="s">
        <v>1</v>
      </c>
      <c r="N162" s="207" t="s">
        <v>41</v>
      </c>
      <c r="O162" s="68"/>
      <c r="P162" s="208">
        <f t="shared" si="16"/>
        <v>0</v>
      </c>
      <c r="Q162" s="208">
        <v>5.5199999999999997E-3</v>
      </c>
      <c r="R162" s="208">
        <f t="shared" si="17"/>
        <v>0.68723999999999996</v>
      </c>
      <c r="S162" s="208">
        <v>0</v>
      </c>
      <c r="T162" s="209">
        <f t="shared" si="18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210" t="s">
        <v>177</v>
      </c>
      <c r="AT162" s="210" t="s">
        <v>173</v>
      </c>
      <c r="AU162" s="210" t="s">
        <v>86</v>
      </c>
      <c r="AY162" s="14" t="s">
        <v>169</v>
      </c>
      <c r="BE162" s="211">
        <f t="shared" si="19"/>
        <v>0</v>
      </c>
      <c r="BF162" s="211">
        <f t="shared" si="20"/>
        <v>0</v>
      </c>
      <c r="BG162" s="211">
        <f t="shared" si="21"/>
        <v>0</v>
      </c>
      <c r="BH162" s="211">
        <f t="shared" si="22"/>
        <v>0</v>
      </c>
      <c r="BI162" s="211">
        <f t="shared" si="23"/>
        <v>0</v>
      </c>
      <c r="BJ162" s="14" t="s">
        <v>84</v>
      </c>
      <c r="BK162" s="211">
        <f t="shared" si="24"/>
        <v>0</v>
      </c>
      <c r="BL162" s="14" t="s">
        <v>177</v>
      </c>
      <c r="BM162" s="210" t="s">
        <v>1865</v>
      </c>
    </row>
    <row r="163" spans="1:65" s="2" customFormat="1" ht="21.75" customHeight="1">
      <c r="A163" s="31"/>
      <c r="B163" s="32"/>
      <c r="C163" s="198" t="s">
        <v>1462</v>
      </c>
      <c r="D163" s="198" t="s">
        <v>173</v>
      </c>
      <c r="E163" s="199" t="s">
        <v>849</v>
      </c>
      <c r="F163" s="200" t="s">
        <v>850</v>
      </c>
      <c r="G163" s="201" t="s">
        <v>176</v>
      </c>
      <c r="H163" s="202">
        <v>124.5</v>
      </c>
      <c r="I163" s="203"/>
      <c r="J163" s="204">
        <f t="shared" si="15"/>
        <v>0</v>
      </c>
      <c r="K163" s="205"/>
      <c r="L163" s="36"/>
      <c r="M163" s="206" t="s">
        <v>1</v>
      </c>
      <c r="N163" s="207" t="s">
        <v>41</v>
      </c>
      <c r="O163" s="68"/>
      <c r="P163" s="208">
        <f t="shared" si="16"/>
        <v>0</v>
      </c>
      <c r="Q163" s="208">
        <v>0</v>
      </c>
      <c r="R163" s="208">
        <f t="shared" si="17"/>
        <v>0</v>
      </c>
      <c r="S163" s="208">
        <v>0</v>
      </c>
      <c r="T163" s="209">
        <f t="shared" si="18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210" t="s">
        <v>177</v>
      </c>
      <c r="AT163" s="210" t="s">
        <v>173</v>
      </c>
      <c r="AU163" s="210" t="s">
        <v>86</v>
      </c>
      <c r="AY163" s="14" t="s">
        <v>169</v>
      </c>
      <c r="BE163" s="211">
        <f t="shared" si="19"/>
        <v>0</v>
      </c>
      <c r="BF163" s="211">
        <f t="shared" si="20"/>
        <v>0</v>
      </c>
      <c r="BG163" s="211">
        <f t="shared" si="21"/>
        <v>0</v>
      </c>
      <c r="BH163" s="211">
        <f t="shared" si="22"/>
        <v>0</v>
      </c>
      <c r="BI163" s="211">
        <f t="shared" si="23"/>
        <v>0</v>
      </c>
      <c r="BJ163" s="14" t="s">
        <v>84</v>
      </c>
      <c r="BK163" s="211">
        <f t="shared" si="24"/>
        <v>0</v>
      </c>
      <c r="BL163" s="14" t="s">
        <v>177</v>
      </c>
      <c r="BM163" s="210" t="s">
        <v>1866</v>
      </c>
    </row>
    <row r="164" spans="1:65" s="2" customFormat="1" ht="16.5" customHeight="1">
      <c r="A164" s="31"/>
      <c r="B164" s="32"/>
      <c r="C164" s="198" t="s">
        <v>1466</v>
      </c>
      <c r="D164" s="198" t="s">
        <v>173</v>
      </c>
      <c r="E164" s="199" t="s">
        <v>855</v>
      </c>
      <c r="F164" s="200" t="s">
        <v>856</v>
      </c>
      <c r="G164" s="201" t="s">
        <v>220</v>
      </c>
      <c r="H164" s="202">
        <v>7.8040000000000003</v>
      </c>
      <c r="I164" s="203"/>
      <c r="J164" s="204">
        <f t="shared" si="15"/>
        <v>0</v>
      </c>
      <c r="K164" s="205"/>
      <c r="L164" s="36"/>
      <c r="M164" s="206" t="s">
        <v>1</v>
      </c>
      <c r="N164" s="207" t="s">
        <v>41</v>
      </c>
      <c r="O164" s="68"/>
      <c r="P164" s="208">
        <f t="shared" si="16"/>
        <v>0</v>
      </c>
      <c r="Q164" s="208">
        <v>1.0551600000000001</v>
      </c>
      <c r="R164" s="208">
        <f t="shared" si="17"/>
        <v>8.2344686400000011</v>
      </c>
      <c r="S164" s="208">
        <v>0</v>
      </c>
      <c r="T164" s="209">
        <f t="shared" si="18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10" t="s">
        <v>177</v>
      </c>
      <c r="AT164" s="210" t="s">
        <v>173</v>
      </c>
      <c r="AU164" s="210" t="s">
        <v>86</v>
      </c>
      <c r="AY164" s="14" t="s">
        <v>169</v>
      </c>
      <c r="BE164" s="211">
        <f t="shared" si="19"/>
        <v>0</v>
      </c>
      <c r="BF164" s="211">
        <f t="shared" si="20"/>
        <v>0</v>
      </c>
      <c r="BG164" s="211">
        <f t="shared" si="21"/>
        <v>0</v>
      </c>
      <c r="BH164" s="211">
        <f t="shared" si="22"/>
        <v>0</v>
      </c>
      <c r="BI164" s="211">
        <f t="shared" si="23"/>
        <v>0</v>
      </c>
      <c r="BJ164" s="14" t="s">
        <v>84</v>
      </c>
      <c r="BK164" s="211">
        <f t="shared" si="24"/>
        <v>0</v>
      </c>
      <c r="BL164" s="14" t="s">
        <v>177</v>
      </c>
      <c r="BM164" s="210" t="s">
        <v>1867</v>
      </c>
    </row>
    <row r="165" spans="1:65" s="2" customFormat="1" ht="16.5" customHeight="1">
      <c r="A165" s="31"/>
      <c r="B165" s="32"/>
      <c r="C165" s="198" t="s">
        <v>1223</v>
      </c>
      <c r="D165" s="198" t="s">
        <v>173</v>
      </c>
      <c r="E165" s="199" t="s">
        <v>1868</v>
      </c>
      <c r="F165" s="200" t="s">
        <v>1869</v>
      </c>
      <c r="G165" s="201" t="s">
        <v>275</v>
      </c>
      <c r="H165" s="202">
        <v>124.5</v>
      </c>
      <c r="I165" s="203"/>
      <c r="J165" s="204">
        <f t="shared" si="15"/>
        <v>0</v>
      </c>
      <c r="K165" s="205"/>
      <c r="L165" s="36"/>
      <c r="M165" s="206" t="s">
        <v>1</v>
      </c>
      <c r="N165" s="207" t="s">
        <v>41</v>
      </c>
      <c r="O165" s="68"/>
      <c r="P165" s="208">
        <f t="shared" si="16"/>
        <v>0</v>
      </c>
      <c r="Q165" s="208">
        <v>5.5199999999999997E-3</v>
      </c>
      <c r="R165" s="208">
        <f t="shared" si="17"/>
        <v>0.68723999999999996</v>
      </c>
      <c r="S165" s="208">
        <v>0</v>
      </c>
      <c r="T165" s="209">
        <f t="shared" si="18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210" t="s">
        <v>177</v>
      </c>
      <c r="AT165" s="210" t="s">
        <v>173</v>
      </c>
      <c r="AU165" s="210" t="s">
        <v>86</v>
      </c>
      <c r="AY165" s="14" t="s">
        <v>169</v>
      </c>
      <c r="BE165" s="211">
        <f t="shared" si="19"/>
        <v>0</v>
      </c>
      <c r="BF165" s="211">
        <f t="shared" si="20"/>
        <v>0</v>
      </c>
      <c r="BG165" s="211">
        <f t="shared" si="21"/>
        <v>0</v>
      </c>
      <c r="BH165" s="211">
        <f t="shared" si="22"/>
        <v>0</v>
      </c>
      <c r="BI165" s="211">
        <f t="shared" si="23"/>
        <v>0</v>
      </c>
      <c r="BJ165" s="14" t="s">
        <v>84</v>
      </c>
      <c r="BK165" s="211">
        <f t="shared" si="24"/>
        <v>0</v>
      </c>
      <c r="BL165" s="14" t="s">
        <v>177</v>
      </c>
      <c r="BM165" s="210" t="s">
        <v>1870</v>
      </c>
    </row>
    <row r="166" spans="1:65" s="2" customFormat="1" ht="21.75" customHeight="1">
      <c r="A166" s="31"/>
      <c r="B166" s="32"/>
      <c r="C166" s="198" t="s">
        <v>379</v>
      </c>
      <c r="D166" s="198" t="s">
        <v>173</v>
      </c>
      <c r="E166" s="199" t="s">
        <v>861</v>
      </c>
      <c r="F166" s="200" t="s">
        <v>862</v>
      </c>
      <c r="G166" s="201" t="s">
        <v>280</v>
      </c>
      <c r="H166" s="202">
        <v>64</v>
      </c>
      <c r="I166" s="203"/>
      <c r="J166" s="204">
        <f t="shared" si="15"/>
        <v>0</v>
      </c>
      <c r="K166" s="205"/>
      <c r="L166" s="36"/>
      <c r="M166" s="206" t="s">
        <v>1</v>
      </c>
      <c r="N166" s="207" t="s">
        <v>41</v>
      </c>
      <c r="O166" s="68"/>
      <c r="P166" s="208">
        <f t="shared" si="16"/>
        <v>0</v>
      </c>
      <c r="Q166" s="208">
        <v>2.2780000000000002E-2</v>
      </c>
      <c r="R166" s="208">
        <f t="shared" si="17"/>
        <v>1.4579200000000001</v>
      </c>
      <c r="S166" s="208">
        <v>0</v>
      </c>
      <c r="T166" s="209">
        <f t="shared" si="18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210" t="s">
        <v>177</v>
      </c>
      <c r="AT166" s="210" t="s">
        <v>173</v>
      </c>
      <c r="AU166" s="210" t="s">
        <v>86</v>
      </c>
      <c r="AY166" s="14" t="s">
        <v>169</v>
      </c>
      <c r="BE166" s="211">
        <f t="shared" si="19"/>
        <v>0</v>
      </c>
      <c r="BF166" s="211">
        <f t="shared" si="20"/>
        <v>0</v>
      </c>
      <c r="BG166" s="211">
        <f t="shared" si="21"/>
        <v>0</v>
      </c>
      <c r="BH166" s="211">
        <f t="shared" si="22"/>
        <v>0</v>
      </c>
      <c r="BI166" s="211">
        <f t="shared" si="23"/>
        <v>0</v>
      </c>
      <c r="BJ166" s="14" t="s">
        <v>84</v>
      </c>
      <c r="BK166" s="211">
        <f t="shared" si="24"/>
        <v>0</v>
      </c>
      <c r="BL166" s="14" t="s">
        <v>177</v>
      </c>
      <c r="BM166" s="210" t="s">
        <v>1871</v>
      </c>
    </row>
    <row r="167" spans="1:65" s="2" customFormat="1" ht="16.5" customHeight="1">
      <c r="A167" s="31"/>
      <c r="B167" s="32"/>
      <c r="C167" s="198" t="s">
        <v>1486</v>
      </c>
      <c r="D167" s="198" t="s">
        <v>173</v>
      </c>
      <c r="E167" s="199" t="s">
        <v>1050</v>
      </c>
      <c r="F167" s="200" t="s">
        <v>1051</v>
      </c>
      <c r="G167" s="201" t="s">
        <v>194</v>
      </c>
      <c r="H167" s="202">
        <v>15.651999999999999</v>
      </c>
      <c r="I167" s="203"/>
      <c r="J167" s="204">
        <f t="shared" si="15"/>
        <v>0</v>
      </c>
      <c r="K167" s="205"/>
      <c r="L167" s="36"/>
      <c r="M167" s="206" t="s">
        <v>1</v>
      </c>
      <c r="N167" s="207" t="s">
        <v>41</v>
      </c>
      <c r="O167" s="68"/>
      <c r="P167" s="208">
        <f t="shared" si="16"/>
        <v>0</v>
      </c>
      <c r="Q167" s="208">
        <v>2.45336</v>
      </c>
      <c r="R167" s="208">
        <f t="shared" si="17"/>
        <v>38.399990719999998</v>
      </c>
      <c r="S167" s="208">
        <v>0</v>
      </c>
      <c r="T167" s="209">
        <f t="shared" si="18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210" t="s">
        <v>177</v>
      </c>
      <c r="AT167" s="210" t="s">
        <v>173</v>
      </c>
      <c r="AU167" s="210" t="s">
        <v>86</v>
      </c>
      <c r="AY167" s="14" t="s">
        <v>169</v>
      </c>
      <c r="BE167" s="211">
        <f t="shared" si="19"/>
        <v>0</v>
      </c>
      <c r="BF167" s="211">
        <f t="shared" si="20"/>
        <v>0</v>
      </c>
      <c r="BG167" s="211">
        <f t="shared" si="21"/>
        <v>0</v>
      </c>
      <c r="BH167" s="211">
        <f t="shared" si="22"/>
        <v>0</v>
      </c>
      <c r="BI167" s="211">
        <f t="shared" si="23"/>
        <v>0</v>
      </c>
      <c r="BJ167" s="14" t="s">
        <v>84</v>
      </c>
      <c r="BK167" s="211">
        <f t="shared" si="24"/>
        <v>0</v>
      </c>
      <c r="BL167" s="14" t="s">
        <v>177</v>
      </c>
      <c r="BM167" s="210" t="s">
        <v>1872</v>
      </c>
    </row>
    <row r="168" spans="1:65" s="2" customFormat="1" ht="21.75" customHeight="1">
      <c r="A168" s="31"/>
      <c r="B168" s="32"/>
      <c r="C168" s="198" t="s">
        <v>1490</v>
      </c>
      <c r="D168" s="198" t="s">
        <v>173</v>
      </c>
      <c r="E168" s="199" t="s">
        <v>1054</v>
      </c>
      <c r="F168" s="200" t="s">
        <v>1055</v>
      </c>
      <c r="G168" s="201" t="s">
        <v>176</v>
      </c>
      <c r="H168" s="202">
        <v>132.44399999999999</v>
      </c>
      <c r="I168" s="203"/>
      <c r="J168" s="204">
        <f t="shared" si="15"/>
        <v>0</v>
      </c>
      <c r="K168" s="205"/>
      <c r="L168" s="36"/>
      <c r="M168" s="206" t="s">
        <v>1</v>
      </c>
      <c r="N168" s="207" t="s">
        <v>41</v>
      </c>
      <c r="O168" s="68"/>
      <c r="P168" s="208">
        <f t="shared" si="16"/>
        <v>0</v>
      </c>
      <c r="Q168" s="208">
        <v>6.6299999999999996E-3</v>
      </c>
      <c r="R168" s="208">
        <f t="shared" si="17"/>
        <v>0.87810371999999992</v>
      </c>
      <c r="S168" s="208">
        <v>0</v>
      </c>
      <c r="T168" s="209">
        <f t="shared" si="18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210" t="s">
        <v>177</v>
      </c>
      <c r="AT168" s="210" t="s">
        <v>173</v>
      </c>
      <c r="AU168" s="210" t="s">
        <v>86</v>
      </c>
      <c r="AY168" s="14" t="s">
        <v>169</v>
      </c>
      <c r="BE168" s="211">
        <f t="shared" si="19"/>
        <v>0</v>
      </c>
      <c r="BF168" s="211">
        <f t="shared" si="20"/>
        <v>0</v>
      </c>
      <c r="BG168" s="211">
        <f t="shared" si="21"/>
        <v>0</v>
      </c>
      <c r="BH168" s="211">
        <f t="shared" si="22"/>
        <v>0</v>
      </c>
      <c r="BI168" s="211">
        <f t="shared" si="23"/>
        <v>0</v>
      </c>
      <c r="BJ168" s="14" t="s">
        <v>84</v>
      </c>
      <c r="BK168" s="211">
        <f t="shared" si="24"/>
        <v>0</v>
      </c>
      <c r="BL168" s="14" t="s">
        <v>177</v>
      </c>
      <c r="BM168" s="210" t="s">
        <v>1873</v>
      </c>
    </row>
    <row r="169" spans="1:65" s="2" customFormat="1" ht="21.75" customHeight="1">
      <c r="A169" s="31"/>
      <c r="B169" s="32"/>
      <c r="C169" s="198" t="s">
        <v>1494</v>
      </c>
      <c r="D169" s="198" t="s">
        <v>173</v>
      </c>
      <c r="E169" s="199" t="s">
        <v>1058</v>
      </c>
      <c r="F169" s="200" t="s">
        <v>1059</v>
      </c>
      <c r="G169" s="201" t="s">
        <v>176</v>
      </c>
      <c r="H169" s="202">
        <v>132.44399999999999</v>
      </c>
      <c r="I169" s="203"/>
      <c r="J169" s="204">
        <f t="shared" si="15"/>
        <v>0</v>
      </c>
      <c r="K169" s="205"/>
      <c r="L169" s="36"/>
      <c r="M169" s="206" t="s">
        <v>1</v>
      </c>
      <c r="N169" s="207" t="s">
        <v>41</v>
      </c>
      <c r="O169" s="68"/>
      <c r="P169" s="208">
        <f t="shared" si="16"/>
        <v>0</v>
      </c>
      <c r="Q169" s="208">
        <v>0</v>
      </c>
      <c r="R169" s="208">
        <f t="shared" si="17"/>
        <v>0</v>
      </c>
      <c r="S169" s="208">
        <v>0</v>
      </c>
      <c r="T169" s="209">
        <f t="shared" si="18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210" t="s">
        <v>177</v>
      </c>
      <c r="AT169" s="210" t="s">
        <v>173</v>
      </c>
      <c r="AU169" s="210" t="s">
        <v>86</v>
      </c>
      <c r="AY169" s="14" t="s">
        <v>169</v>
      </c>
      <c r="BE169" s="211">
        <f t="shared" si="19"/>
        <v>0</v>
      </c>
      <c r="BF169" s="211">
        <f t="shared" si="20"/>
        <v>0</v>
      </c>
      <c r="BG169" s="211">
        <f t="shared" si="21"/>
        <v>0</v>
      </c>
      <c r="BH169" s="211">
        <f t="shared" si="22"/>
        <v>0</v>
      </c>
      <c r="BI169" s="211">
        <f t="shared" si="23"/>
        <v>0</v>
      </c>
      <c r="BJ169" s="14" t="s">
        <v>84</v>
      </c>
      <c r="BK169" s="211">
        <f t="shared" si="24"/>
        <v>0</v>
      </c>
      <c r="BL169" s="14" t="s">
        <v>177</v>
      </c>
      <c r="BM169" s="210" t="s">
        <v>1874</v>
      </c>
    </row>
    <row r="170" spans="1:65" s="2" customFormat="1" ht="33" customHeight="1">
      <c r="A170" s="31"/>
      <c r="B170" s="32"/>
      <c r="C170" s="198" t="s">
        <v>1498</v>
      </c>
      <c r="D170" s="198" t="s">
        <v>173</v>
      </c>
      <c r="E170" s="199" t="s">
        <v>1062</v>
      </c>
      <c r="F170" s="200" t="s">
        <v>1063</v>
      </c>
      <c r="G170" s="201" t="s">
        <v>176</v>
      </c>
      <c r="H170" s="202">
        <v>17.869</v>
      </c>
      <c r="I170" s="203"/>
      <c r="J170" s="204">
        <f t="shared" si="15"/>
        <v>0</v>
      </c>
      <c r="K170" s="205"/>
      <c r="L170" s="36"/>
      <c r="M170" s="206" t="s">
        <v>1</v>
      </c>
      <c r="N170" s="207" t="s">
        <v>41</v>
      </c>
      <c r="O170" s="68"/>
      <c r="P170" s="208">
        <f t="shared" si="16"/>
        <v>0</v>
      </c>
      <c r="Q170" s="208">
        <v>1.34E-3</v>
      </c>
      <c r="R170" s="208">
        <f t="shared" si="17"/>
        <v>2.3944460000000001E-2</v>
      </c>
      <c r="S170" s="208">
        <v>0</v>
      </c>
      <c r="T170" s="209">
        <f t="shared" si="18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210" t="s">
        <v>177</v>
      </c>
      <c r="AT170" s="210" t="s">
        <v>173</v>
      </c>
      <c r="AU170" s="210" t="s">
        <v>86</v>
      </c>
      <c r="AY170" s="14" t="s">
        <v>169</v>
      </c>
      <c r="BE170" s="211">
        <f t="shared" si="19"/>
        <v>0</v>
      </c>
      <c r="BF170" s="211">
        <f t="shared" si="20"/>
        <v>0</v>
      </c>
      <c r="BG170" s="211">
        <f t="shared" si="21"/>
        <v>0</v>
      </c>
      <c r="BH170" s="211">
        <f t="shared" si="22"/>
        <v>0</v>
      </c>
      <c r="BI170" s="211">
        <f t="shared" si="23"/>
        <v>0</v>
      </c>
      <c r="BJ170" s="14" t="s">
        <v>84</v>
      </c>
      <c r="BK170" s="211">
        <f t="shared" si="24"/>
        <v>0</v>
      </c>
      <c r="BL170" s="14" t="s">
        <v>177</v>
      </c>
      <c r="BM170" s="210" t="s">
        <v>1875</v>
      </c>
    </row>
    <row r="171" spans="1:65" s="2" customFormat="1" ht="33" customHeight="1">
      <c r="A171" s="31"/>
      <c r="B171" s="32"/>
      <c r="C171" s="198" t="s">
        <v>1502</v>
      </c>
      <c r="D171" s="198" t="s">
        <v>173</v>
      </c>
      <c r="E171" s="199" t="s">
        <v>1066</v>
      </c>
      <c r="F171" s="200" t="s">
        <v>1067</v>
      </c>
      <c r="G171" s="201" t="s">
        <v>176</v>
      </c>
      <c r="H171" s="202">
        <v>17.869</v>
      </c>
      <c r="I171" s="203"/>
      <c r="J171" s="204">
        <f t="shared" si="15"/>
        <v>0</v>
      </c>
      <c r="K171" s="205"/>
      <c r="L171" s="36"/>
      <c r="M171" s="206" t="s">
        <v>1</v>
      </c>
      <c r="N171" s="207" t="s">
        <v>41</v>
      </c>
      <c r="O171" s="68"/>
      <c r="P171" s="208">
        <f t="shared" si="16"/>
        <v>0</v>
      </c>
      <c r="Q171" s="208">
        <v>0</v>
      </c>
      <c r="R171" s="208">
        <f t="shared" si="17"/>
        <v>0</v>
      </c>
      <c r="S171" s="208">
        <v>0</v>
      </c>
      <c r="T171" s="209">
        <f t="shared" si="18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210" t="s">
        <v>177</v>
      </c>
      <c r="AT171" s="210" t="s">
        <v>173</v>
      </c>
      <c r="AU171" s="210" t="s">
        <v>86</v>
      </c>
      <c r="AY171" s="14" t="s">
        <v>169</v>
      </c>
      <c r="BE171" s="211">
        <f t="shared" si="19"/>
        <v>0</v>
      </c>
      <c r="BF171" s="211">
        <f t="shared" si="20"/>
        <v>0</v>
      </c>
      <c r="BG171" s="211">
        <f t="shared" si="21"/>
        <v>0</v>
      </c>
      <c r="BH171" s="211">
        <f t="shared" si="22"/>
        <v>0</v>
      </c>
      <c r="BI171" s="211">
        <f t="shared" si="23"/>
        <v>0</v>
      </c>
      <c r="BJ171" s="14" t="s">
        <v>84</v>
      </c>
      <c r="BK171" s="211">
        <f t="shared" si="24"/>
        <v>0</v>
      </c>
      <c r="BL171" s="14" t="s">
        <v>177</v>
      </c>
      <c r="BM171" s="210" t="s">
        <v>1876</v>
      </c>
    </row>
    <row r="172" spans="1:65" s="2" customFormat="1" ht="21.75" customHeight="1">
      <c r="A172" s="31"/>
      <c r="B172" s="32"/>
      <c r="C172" s="198" t="s">
        <v>1506</v>
      </c>
      <c r="D172" s="198" t="s">
        <v>173</v>
      </c>
      <c r="E172" s="199" t="s">
        <v>1070</v>
      </c>
      <c r="F172" s="200" t="s">
        <v>1071</v>
      </c>
      <c r="G172" s="201" t="s">
        <v>220</v>
      </c>
      <c r="H172" s="202">
        <v>1.653</v>
      </c>
      <c r="I172" s="203"/>
      <c r="J172" s="204">
        <f t="shared" si="15"/>
        <v>0</v>
      </c>
      <c r="K172" s="205"/>
      <c r="L172" s="36"/>
      <c r="M172" s="206" t="s">
        <v>1</v>
      </c>
      <c r="N172" s="207" t="s">
        <v>41</v>
      </c>
      <c r="O172" s="68"/>
      <c r="P172" s="208">
        <f t="shared" si="16"/>
        <v>0</v>
      </c>
      <c r="Q172" s="208">
        <v>1.05464</v>
      </c>
      <c r="R172" s="208">
        <f t="shared" si="17"/>
        <v>1.74331992</v>
      </c>
      <c r="S172" s="208">
        <v>0</v>
      </c>
      <c r="T172" s="209">
        <f t="shared" si="18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210" t="s">
        <v>177</v>
      </c>
      <c r="AT172" s="210" t="s">
        <v>173</v>
      </c>
      <c r="AU172" s="210" t="s">
        <v>86</v>
      </c>
      <c r="AY172" s="14" t="s">
        <v>169</v>
      </c>
      <c r="BE172" s="211">
        <f t="shared" si="19"/>
        <v>0</v>
      </c>
      <c r="BF172" s="211">
        <f t="shared" si="20"/>
        <v>0</v>
      </c>
      <c r="BG172" s="211">
        <f t="shared" si="21"/>
        <v>0</v>
      </c>
      <c r="BH172" s="211">
        <f t="shared" si="22"/>
        <v>0</v>
      </c>
      <c r="BI172" s="211">
        <f t="shared" si="23"/>
        <v>0</v>
      </c>
      <c r="BJ172" s="14" t="s">
        <v>84</v>
      </c>
      <c r="BK172" s="211">
        <f t="shared" si="24"/>
        <v>0</v>
      </c>
      <c r="BL172" s="14" t="s">
        <v>177</v>
      </c>
      <c r="BM172" s="210" t="s">
        <v>1877</v>
      </c>
    </row>
    <row r="173" spans="1:65" s="2" customFormat="1" ht="21.75" customHeight="1">
      <c r="A173" s="31"/>
      <c r="B173" s="32"/>
      <c r="C173" s="198" t="s">
        <v>313</v>
      </c>
      <c r="D173" s="198" t="s">
        <v>173</v>
      </c>
      <c r="E173" s="199" t="s">
        <v>1073</v>
      </c>
      <c r="F173" s="200" t="s">
        <v>1074</v>
      </c>
      <c r="G173" s="201" t="s">
        <v>220</v>
      </c>
      <c r="H173" s="202">
        <v>9.0999999999999998E-2</v>
      </c>
      <c r="I173" s="203"/>
      <c r="J173" s="204">
        <f t="shared" si="15"/>
        <v>0</v>
      </c>
      <c r="K173" s="205"/>
      <c r="L173" s="36"/>
      <c r="M173" s="206" t="s">
        <v>1</v>
      </c>
      <c r="N173" s="207" t="s">
        <v>41</v>
      </c>
      <c r="O173" s="68"/>
      <c r="P173" s="208">
        <f t="shared" si="16"/>
        <v>0</v>
      </c>
      <c r="Q173" s="208">
        <v>1.9539999999999998E-2</v>
      </c>
      <c r="R173" s="208">
        <f t="shared" si="17"/>
        <v>1.7781399999999999E-3</v>
      </c>
      <c r="S173" s="208">
        <v>0</v>
      </c>
      <c r="T173" s="209">
        <f t="shared" si="18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210" t="s">
        <v>177</v>
      </c>
      <c r="AT173" s="210" t="s">
        <v>173</v>
      </c>
      <c r="AU173" s="210" t="s">
        <v>86</v>
      </c>
      <c r="AY173" s="14" t="s">
        <v>169</v>
      </c>
      <c r="BE173" s="211">
        <f t="shared" si="19"/>
        <v>0</v>
      </c>
      <c r="BF173" s="211">
        <f t="shared" si="20"/>
        <v>0</v>
      </c>
      <c r="BG173" s="211">
        <f t="shared" si="21"/>
        <v>0</v>
      </c>
      <c r="BH173" s="211">
        <f t="shared" si="22"/>
        <v>0</v>
      </c>
      <c r="BI173" s="211">
        <f t="shared" si="23"/>
        <v>0</v>
      </c>
      <c r="BJ173" s="14" t="s">
        <v>84</v>
      </c>
      <c r="BK173" s="211">
        <f t="shared" si="24"/>
        <v>0</v>
      </c>
      <c r="BL173" s="14" t="s">
        <v>177</v>
      </c>
      <c r="BM173" s="210" t="s">
        <v>1878</v>
      </c>
    </row>
    <row r="174" spans="1:65" s="2" customFormat="1" ht="21.75" customHeight="1">
      <c r="A174" s="31"/>
      <c r="B174" s="32"/>
      <c r="C174" s="217" t="s">
        <v>297</v>
      </c>
      <c r="D174" s="217" t="s">
        <v>922</v>
      </c>
      <c r="E174" s="218" t="s">
        <v>1076</v>
      </c>
      <c r="F174" s="219" t="s">
        <v>1077</v>
      </c>
      <c r="G174" s="220" t="s">
        <v>220</v>
      </c>
      <c r="H174" s="221">
        <v>9.0999999999999998E-2</v>
      </c>
      <c r="I174" s="222"/>
      <c r="J174" s="223">
        <f t="shared" si="15"/>
        <v>0</v>
      </c>
      <c r="K174" s="224"/>
      <c r="L174" s="225"/>
      <c r="M174" s="226" t="s">
        <v>1</v>
      </c>
      <c r="N174" s="227" t="s">
        <v>41</v>
      </c>
      <c r="O174" s="68"/>
      <c r="P174" s="208">
        <f t="shared" si="16"/>
        <v>0</v>
      </c>
      <c r="Q174" s="208">
        <v>1</v>
      </c>
      <c r="R174" s="208">
        <f t="shared" si="17"/>
        <v>9.0999999999999998E-2</v>
      </c>
      <c r="S174" s="208">
        <v>0</v>
      </c>
      <c r="T174" s="209">
        <f t="shared" si="18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210" t="s">
        <v>230</v>
      </c>
      <c r="AT174" s="210" t="s">
        <v>922</v>
      </c>
      <c r="AU174" s="210" t="s">
        <v>86</v>
      </c>
      <c r="AY174" s="14" t="s">
        <v>169</v>
      </c>
      <c r="BE174" s="211">
        <f t="shared" si="19"/>
        <v>0</v>
      </c>
      <c r="BF174" s="211">
        <f t="shared" si="20"/>
        <v>0</v>
      </c>
      <c r="BG174" s="211">
        <f t="shared" si="21"/>
        <v>0</v>
      </c>
      <c r="BH174" s="211">
        <f t="shared" si="22"/>
        <v>0</v>
      </c>
      <c r="BI174" s="211">
        <f t="shared" si="23"/>
        <v>0</v>
      </c>
      <c r="BJ174" s="14" t="s">
        <v>84</v>
      </c>
      <c r="BK174" s="211">
        <f t="shared" si="24"/>
        <v>0</v>
      </c>
      <c r="BL174" s="14" t="s">
        <v>177</v>
      </c>
      <c r="BM174" s="210" t="s">
        <v>1879</v>
      </c>
    </row>
    <row r="175" spans="1:65" s="2" customFormat="1" ht="21.75" customHeight="1">
      <c r="A175" s="31"/>
      <c r="B175" s="32"/>
      <c r="C175" s="198" t="s">
        <v>1438</v>
      </c>
      <c r="D175" s="198" t="s">
        <v>173</v>
      </c>
      <c r="E175" s="199" t="s">
        <v>1087</v>
      </c>
      <c r="F175" s="200" t="s">
        <v>1088</v>
      </c>
      <c r="G175" s="201" t="s">
        <v>194</v>
      </c>
      <c r="H175" s="202">
        <v>4.0460000000000003</v>
      </c>
      <c r="I175" s="203"/>
      <c r="J175" s="204">
        <f t="shared" si="15"/>
        <v>0</v>
      </c>
      <c r="K175" s="205"/>
      <c r="L175" s="36"/>
      <c r="M175" s="206" t="s">
        <v>1</v>
      </c>
      <c r="N175" s="207" t="s">
        <v>41</v>
      </c>
      <c r="O175" s="68"/>
      <c r="P175" s="208">
        <f t="shared" si="16"/>
        <v>0</v>
      </c>
      <c r="Q175" s="208">
        <v>2.4533700000000001</v>
      </c>
      <c r="R175" s="208">
        <f t="shared" si="17"/>
        <v>9.9263350200000016</v>
      </c>
      <c r="S175" s="208">
        <v>0</v>
      </c>
      <c r="T175" s="209">
        <f t="shared" si="18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210" t="s">
        <v>177</v>
      </c>
      <c r="AT175" s="210" t="s">
        <v>173</v>
      </c>
      <c r="AU175" s="210" t="s">
        <v>86</v>
      </c>
      <c r="AY175" s="14" t="s">
        <v>169</v>
      </c>
      <c r="BE175" s="211">
        <f t="shared" si="19"/>
        <v>0</v>
      </c>
      <c r="BF175" s="211">
        <f t="shared" si="20"/>
        <v>0</v>
      </c>
      <c r="BG175" s="211">
        <f t="shared" si="21"/>
        <v>0</v>
      </c>
      <c r="BH175" s="211">
        <f t="shared" si="22"/>
        <v>0</v>
      </c>
      <c r="BI175" s="211">
        <f t="shared" si="23"/>
        <v>0</v>
      </c>
      <c r="BJ175" s="14" t="s">
        <v>84</v>
      </c>
      <c r="BK175" s="211">
        <f t="shared" si="24"/>
        <v>0</v>
      </c>
      <c r="BL175" s="14" t="s">
        <v>177</v>
      </c>
      <c r="BM175" s="210" t="s">
        <v>1880</v>
      </c>
    </row>
    <row r="176" spans="1:65" s="2" customFormat="1" ht="21.75" customHeight="1">
      <c r="A176" s="31"/>
      <c r="B176" s="32"/>
      <c r="C176" s="198" t="s">
        <v>1442</v>
      </c>
      <c r="D176" s="198" t="s">
        <v>173</v>
      </c>
      <c r="E176" s="199" t="s">
        <v>1091</v>
      </c>
      <c r="F176" s="200" t="s">
        <v>1092</v>
      </c>
      <c r="G176" s="201" t="s">
        <v>220</v>
      </c>
      <c r="H176" s="202">
        <v>0</v>
      </c>
      <c r="I176" s="203"/>
      <c r="J176" s="204">
        <f t="shared" si="15"/>
        <v>0</v>
      </c>
      <c r="K176" s="205"/>
      <c r="L176" s="36"/>
      <c r="M176" s="206" t="s">
        <v>1</v>
      </c>
      <c r="N176" s="207" t="s">
        <v>41</v>
      </c>
      <c r="O176" s="68"/>
      <c r="P176" s="208">
        <f t="shared" si="16"/>
        <v>0</v>
      </c>
      <c r="Q176" s="208">
        <v>1.04887</v>
      </c>
      <c r="R176" s="208">
        <f t="shared" si="17"/>
        <v>0</v>
      </c>
      <c r="S176" s="208">
        <v>0</v>
      </c>
      <c r="T176" s="209">
        <f t="shared" si="18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210" t="s">
        <v>177</v>
      </c>
      <c r="AT176" s="210" t="s">
        <v>173</v>
      </c>
      <c r="AU176" s="210" t="s">
        <v>86</v>
      </c>
      <c r="AY176" s="14" t="s">
        <v>169</v>
      </c>
      <c r="BE176" s="211">
        <f t="shared" si="19"/>
        <v>0</v>
      </c>
      <c r="BF176" s="211">
        <f t="shared" si="20"/>
        <v>0</v>
      </c>
      <c r="BG176" s="211">
        <f t="shared" si="21"/>
        <v>0</v>
      </c>
      <c r="BH176" s="211">
        <f t="shared" si="22"/>
        <v>0</v>
      </c>
      <c r="BI176" s="211">
        <f t="shared" si="23"/>
        <v>0</v>
      </c>
      <c r="BJ176" s="14" t="s">
        <v>84</v>
      </c>
      <c r="BK176" s="211">
        <f t="shared" si="24"/>
        <v>0</v>
      </c>
      <c r="BL176" s="14" t="s">
        <v>177</v>
      </c>
      <c r="BM176" s="210" t="s">
        <v>1881</v>
      </c>
    </row>
    <row r="177" spans="1:65" s="2" customFormat="1" ht="21.75" customHeight="1">
      <c r="A177" s="31"/>
      <c r="B177" s="32"/>
      <c r="C177" s="198" t="s">
        <v>1446</v>
      </c>
      <c r="D177" s="198" t="s">
        <v>173</v>
      </c>
      <c r="E177" s="199" t="s">
        <v>1099</v>
      </c>
      <c r="F177" s="200" t="s">
        <v>1100</v>
      </c>
      <c r="G177" s="201" t="s">
        <v>176</v>
      </c>
      <c r="H177" s="202">
        <v>6.2389999999999999</v>
      </c>
      <c r="I177" s="203"/>
      <c r="J177" s="204">
        <f t="shared" si="15"/>
        <v>0</v>
      </c>
      <c r="K177" s="205"/>
      <c r="L177" s="36"/>
      <c r="M177" s="206" t="s">
        <v>1</v>
      </c>
      <c r="N177" s="207" t="s">
        <v>41</v>
      </c>
      <c r="O177" s="68"/>
      <c r="P177" s="208">
        <f t="shared" si="16"/>
        <v>0</v>
      </c>
      <c r="Q177" s="208">
        <v>1.282E-2</v>
      </c>
      <c r="R177" s="208">
        <f t="shared" si="17"/>
        <v>7.9983979999999996E-2</v>
      </c>
      <c r="S177" s="208">
        <v>0</v>
      </c>
      <c r="T177" s="209">
        <f t="shared" si="18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210" t="s">
        <v>177</v>
      </c>
      <c r="AT177" s="210" t="s">
        <v>173</v>
      </c>
      <c r="AU177" s="210" t="s">
        <v>86</v>
      </c>
      <c r="AY177" s="14" t="s">
        <v>169</v>
      </c>
      <c r="BE177" s="211">
        <f t="shared" si="19"/>
        <v>0</v>
      </c>
      <c r="BF177" s="211">
        <f t="shared" si="20"/>
        <v>0</v>
      </c>
      <c r="BG177" s="211">
        <f t="shared" si="21"/>
        <v>0</v>
      </c>
      <c r="BH177" s="211">
        <f t="shared" si="22"/>
        <v>0</v>
      </c>
      <c r="BI177" s="211">
        <f t="shared" si="23"/>
        <v>0</v>
      </c>
      <c r="BJ177" s="14" t="s">
        <v>84</v>
      </c>
      <c r="BK177" s="211">
        <f t="shared" si="24"/>
        <v>0</v>
      </c>
      <c r="BL177" s="14" t="s">
        <v>177</v>
      </c>
      <c r="BM177" s="210" t="s">
        <v>1882</v>
      </c>
    </row>
    <row r="178" spans="1:65" s="2" customFormat="1" ht="21.75" customHeight="1">
      <c r="A178" s="31"/>
      <c r="B178" s="32"/>
      <c r="C178" s="198" t="s">
        <v>1450</v>
      </c>
      <c r="D178" s="198" t="s">
        <v>173</v>
      </c>
      <c r="E178" s="199" t="s">
        <v>1103</v>
      </c>
      <c r="F178" s="200" t="s">
        <v>1104</v>
      </c>
      <c r="G178" s="201" t="s">
        <v>176</v>
      </c>
      <c r="H178" s="202">
        <v>6.2389999999999999</v>
      </c>
      <c r="I178" s="203"/>
      <c r="J178" s="204">
        <f t="shared" si="15"/>
        <v>0</v>
      </c>
      <c r="K178" s="205"/>
      <c r="L178" s="36"/>
      <c r="M178" s="206" t="s">
        <v>1</v>
      </c>
      <c r="N178" s="207" t="s">
        <v>41</v>
      </c>
      <c r="O178" s="68"/>
      <c r="P178" s="208">
        <f t="shared" si="16"/>
        <v>0</v>
      </c>
      <c r="Q178" s="208">
        <v>0</v>
      </c>
      <c r="R178" s="208">
        <f t="shared" si="17"/>
        <v>0</v>
      </c>
      <c r="S178" s="208">
        <v>0</v>
      </c>
      <c r="T178" s="209">
        <f t="shared" si="18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210" t="s">
        <v>177</v>
      </c>
      <c r="AT178" s="210" t="s">
        <v>173</v>
      </c>
      <c r="AU178" s="210" t="s">
        <v>86</v>
      </c>
      <c r="AY178" s="14" t="s">
        <v>169</v>
      </c>
      <c r="BE178" s="211">
        <f t="shared" si="19"/>
        <v>0</v>
      </c>
      <c r="BF178" s="211">
        <f t="shared" si="20"/>
        <v>0</v>
      </c>
      <c r="BG178" s="211">
        <f t="shared" si="21"/>
        <v>0</v>
      </c>
      <c r="BH178" s="211">
        <f t="shared" si="22"/>
        <v>0</v>
      </c>
      <c r="BI178" s="211">
        <f t="shared" si="23"/>
        <v>0</v>
      </c>
      <c r="BJ178" s="14" t="s">
        <v>84</v>
      </c>
      <c r="BK178" s="211">
        <f t="shared" si="24"/>
        <v>0</v>
      </c>
      <c r="BL178" s="14" t="s">
        <v>177</v>
      </c>
      <c r="BM178" s="210" t="s">
        <v>1883</v>
      </c>
    </row>
    <row r="179" spans="1:65" s="2" customFormat="1" ht="21.75" customHeight="1">
      <c r="A179" s="31"/>
      <c r="B179" s="32"/>
      <c r="C179" s="198" t="s">
        <v>1470</v>
      </c>
      <c r="D179" s="198" t="s">
        <v>173</v>
      </c>
      <c r="E179" s="199" t="s">
        <v>1107</v>
      </c>
      <c r="F179" s="200" t="s">
        <v>1108</v>
      </c>
      <c r="G179" s="201" t="s">
        <v>176</v>
      </c>
      <c r="H179" s="202">
        <v>17.478999999999999</v>
      </c>
      <c r="I179" s="203"/>
      <c r="J179" s="204">
        <f t="shared" si="15"/>
        <v>0</v>
      </c>
      <c r="K179" s="205"/>
      <c r="L179" s="36"/>
      <c r="M179" s="206" t="s">
        <v>1</v>
      </c>
      <c r="N179" s="207" t="s">
        <v>41</v>
      </c>
      <c r="O179" s="68"/>
      <c r="P179" s="208">
        <f t="shared" si="16"/>
        <v>0</v>
      </c>
      <c r="Q179" s="208">
        <v>8.7399999999999995E-3</v>
      </c>
      <c r="R179" s="208">
        <f t="shared" si="17"/>
        <v>0.15276645999999999</v>
      </c>
      <c r="S179" s="208">
        <v>0</v>
      </c>
      <c r="T179" s="209">
        <f t="shared" si="18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210" t="s">
        <v>177</v>
      </c>
      <c r="AT179" s="210" t="s">
        <v>173</v>
      </c>
      <c r="AU179" s="210" t="s">
        <v>86</v>
      </c>
      <c r="AY179" s="14" t="s">
        <v>169</v>
      </c>
      <c r="BE179" s="211">
        <f t="shared" si="19"/>
        <v>0</v>
      </c>
      <c r="BF179" s="211">
        <f t="shared" si="20"/>
        <v>0</v>
      </c>
      <c r="BG179" s="211">
        <f t="shared" si="21"/>
        <v>0</v>
      </c>
      <c r="BH179" s="211">
        <f t="shared" si="22"/>
        <v>0</v>
      </c>
      <c r="BI179" s="211">
        <f t="shared" si="23"/>
        <v>0</v>
      </c>
      <c r="BJ179" s="14" t="s">
        <v>84</v>
      </c>
      <c r="BK179" s="211">
        <f t="shared" si="24"/>
        <v>0</v>
      </c>
      <c r="BL179" s="14" t="s">
        <v>177</v>
      </c>
      <c r="BM179" s="210" t="s">
        <v>1884</v>
      </c>
    </row>
    <row r="180" spans="1:65" s="2" customFormat="1" ht="21.75" customHeight="1">
      <c r="A180" s="31"/>
      <c r="B180" s="32"/>
      <c r="C180" s="198" t="s">
        <v>1474</v>
      </c>
      <c r="D180" s="198" t="s">
        <v>173</v>
      </c>
      <c r="E180" s="199" t="s">
        <v>1111</v>
      </c>
      <c r="F180" s="200" t="s">
        <v>1112</v>
      </c>
      <c r="G180" s="201" t="s">
        <v>176</v>
      </c>
      <c r="H180" s="202">
        <v>17.478999999999999</v>
      </c>
      <c r="I180" s="203"/>
      <c r="J180" s="204">
        <f t="shared" si="15"/>
        <v>0</v>
      </c>
      <c r="K180" s="205"/>
      <c r="L180" s="36"/>
      <c r="M180" s="206" t="s">
        <v>1</v>
      </c>
      <c r="N180" s="207" t="s">
        <v>41</v>
      </c>
      <c r="O180" s="68"/>
      <c r="P180" s="208">
        <f t="shared" si="16"/>
        <v>0</v>
      </c>
      <c r="Q180" s="208">
        <v>0</v>
      </c>
      <c r="R180" s="208">
        <f t="shared" si="17"/>
        <v>0</v>
      </c>
      <c r="S180" s="208">
        <v>0</v>
      </c>
      <c r="T180" s="209">
        <f t="shared" si="18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210" t="s">
        <v>177</v>
      </c>
      <c r="AT180" s="210" t="s">
        <v>173</v>
      </c>
      <c r="AU180" s="210" t="s">
        <v>86</v>
      </c>
      <c r="AY180" s="14" t="s">
        <v>169</v>
      </c>
      <c r="BE180" s="211">
        <f t="shared" si="19"/>
        <v>0</v>
      </c>
      <c r="BF180" s="211">
        <f t="shared" si="20"/>
        <v>0</v>
      </c>
      <c r="BG180" s="211">
        <f t="shared" si="21"/>
        <v>0</v>
      </c>
      <c r="BH180" s="211">
        <f t="shared" si="22"/>
        <v>0</v>
      </c>
      <c r="BI180" s="211">
        <f t="shared" si="23"/>
        <v>0</v>
      </c>
      <c r="BJ180" s="14" t="s">
        <v>84</v>
      </c>
      <c r="BK180" s="211">
        <f t="shared" si="24"/>
        <v>0</v>
      </c>
      <c r="BL180" s="14" t="s">
        <v>177</v>
      </c>
      <c r="BM180" s="210" t="s">
        <v>1885</v>
      </c>
    </row>
    <row r="181" spans="1:65" s="12" customFormat="1" ht="22.9" customHeight="1">
      <c r="B181" s="182"/>
      <c r="C181" s="183"/>
      <c r="D181" s="184" t="s">
        <v>75</v>
      </c>
      <c r="E181" s="196" t="s">
        <v>222</v>
      </c>
      <c r="F181" s="196" t="s">
        <v>864</v>
      </c>
      <c r="G181" s="183"/>
      <c r="H181" s="183"/>
      <c r="I181" s="186"/>
      <c r="J181" s="197">
        <f>BK181</f>
        <v>0</v>
      </c>
      <c r="K181" s="183"/>
      <c r="L181" s="188"/>
      <c r="M181" s="189"/>
      <c r="N181" s="190"/>
      <c r="O181" s="190"/>
      <c r="P181" s="191">
        <f>SUM(P182:P195)</f>
        <v>0</v>
      </c>
      <c r="Q181" s="190"/>
      <c r="R181" s="191">
        <f>SUM(R182:R195)</f>
        <v>11.115496619999996</v>
      </c>
      <c r="S181" s="190"/>
      <c r="T181" s="192">
        <f>SUM(T182:T195)</f>
        <v>0</v>
      </c>
      <c r="AR181" s="193" t="s">
        <v>84</v>
      </c>
      <c r="AT181" s="194" t="s">
        <v>75</v>
      </c>
      <c r="AU181" s="194" t="s">
        <v>84</v>
      </c>
      <c r="AY181" s="193" t="s">
        <v>169</v>
      </c>
      <c r="BK181" s="195">
        <f>SUM(BK182:BK195)</f>
        <v>0</v>
      </c>
    </row>
    <row r="182" spans="1:65" s="2" customFormat="1" ht="21.75" customHeight="1">
      <c r="A182" s="31"/>
      <c r="B182" s="32"/>
      <c r="C182" s="198" t="s">
        <v>416</v>
      </c>
      <c r="D182" s="198" t="s">
        <v>173</v>
      </c>
      <c r="E182" s="199" t="s">
        <v>1127</v>
      </c>
      <c r="F182" s="200" t="s">
        <v>1128</v>
      </c>
      <c r="G182" s="201" t="s">
        <v>176</v>
      </c>
      <c r="H182" s="202">
        <v>22.56</v>
      </c>
      <c r="I182" s="203"/>
      <c r="J182" s="204">
        <f t="shared" ref="J182:J195" si="25">ROUND(I182*H182,2)</f>
        <v>0</v>
      </c>
      <c r="K182" s="205"/>
      <c r="L182" s="36"/>
      <c r="M182" s="206" t="s">
        <v>1</v>
      </c>
      <c r="N182" s="207" t="s">
        <v>41</v>
      </c>
      <c r="O182" s="68"/>
      <c r="P182" s="208">
        <f t="shared" ref="P182:P195" si="26">O182*H182</f>
        <v>0</v>
      </c>
      <c r="Q182" s="208">
        <v>0</v>
      </c>
      <c r="R182" s="208">
        <f t="shared" ref="R182:R195" si="27">Q182*H182</f>
        <v>0</v>
      </c>
      <c r="S182" s="208">
        <v>0</v>
      </c>
      <c r="T182" s="209">
        <f t="shared" ref="T182:T195" si="28"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210" t="s">
        <v>177</v>
      </c>
      <c r="AT182" s="210" t="s">
        <v>173</v>
      </c>
      <c r="AU182" s="210" t="s">
        <v>86</v>
      </c>
      <c r="AY182" s="14" t="s">
        <v>169</v>
      </c>
      <c r="BE182" s="211">
        <f t="shared" ref="BE182:BE195" si="29">IF(N182="základní",J182,0)</f>
        <v>0</v>
      </c>
      <c r="BF182" s="211">
        <f t="shared" ref="BF182:BF195" si="30">IF(N182="snížená",J182,0)</f>
        <v>0</v>
      </c>
      <c r="BG182" s="211">
        <f t="shared" ref="BG182:BG195" si="31">IF(N182="zákl. přenesená",J182,0)</f>
        <v>0</v>
      </c>
      <c r="BH182" s="211">
        <f t="shared" ref="BH182:BH195" si="32">IF(N182="sníž. přenesená",J182,0)</f>
        <v>0</v>
      </c>
      <c r="BI182" s="211">
        <f t="shared" ref="BI182:BI195" si="33">IF(N182="nulová",J182,0)</f>
        <v>0</v>
      </c>
      <c r="BJ182" s="14" t="s">
        <v>84</v>
      </c>
      <c r="BK182" s="211">
        <f t="shared" ref="BK182:BK195" si="34">ROUND(I182*H182,2)</f>
        <v>0</v>
      </c>
      <c r="BL182" s="14" t="s">
        <v>177</v>
      </c>
      <c r="BM182" s="210" t="s">
        <v>1886</v>
      </c>
    </row>
    <row r="183" spans="1:65" s="2" customFormat="1" ht="21.75" customHeight="1">
      <c r="A183" s="31"/>
      <c r="B183" s="32"/>
      <c r="C183" s="198" t="s">
        <v>420</v>
      </c>
      <c r="D183" s="198" t="s">
        <v>173</v>
      </c>
      <c r="E183" s="199" t="s">
        <v>1130</v>
      </c>
      <c r="F183" s="200" t="s">
        <v>1131</v>
      </c>
      <c r="G183" s="201" t="s">
        <v>176</v>
      </c>
      <c r="H183" s="202">
        <v>22.56</v>
      </c>
      <c r="I183" s="203"/>
      <c r="J183" s="204">
        <f t="shared" si="25"/>
        <v>0</v>
      </c>
      <c r="K183" s="205"/>
      <c r="L183" s="36"/>
      <c r="M183" s="206" t="s">
        <v>1</v>
      </c>
      <c r="N183" s="207" t="s">
        <v>41</v>
      </c>
      <c r="O183" s="68"/>
      <c r="P183" s="208">
        <f t="shared" si="26"/>
        <v>0</v>
      </c>
      <c r="Q183" s="208">
        <v>2.5999999999999998E-4</v>
      </c>
      <c r="R183" s="208">
        <f t="shared" si="27"/>
        <v>5.8655999999999995E-3</v>
      </c>
      <c r="S183" s="208">
        <v>0</v>
      </c>
      <c r="T183" s="209">
        <f t="shared" si="28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210" t="s">
        <v>177</v>
      </c>
      <c r="AT183" s="210" t="s">
        <v>173</v>
      </c>
      <c r="AU183" s="210" t="s">
        <v>86</v>
      </c>
      <c r="AY183" s="14" t="s">
        <v>169</v>
      </c>
      <c r="BE183" s="211">
        <f t="shared" si="29"/>
        <v>0</v>
      </c>
      <c r="BF183" s="211">
        <f t="shared" si="30"/>
        <v>0</v>
      </c>
      <c r="BG183" s="211">
        <f t="shared" si="31"/>
        <v>0</v>
      </c>
      <c r="BH183" s="211">
        <f t="shared" si="32"/>
        <v>0</v>
      </c>
      <c r="BI183" s="211">
        <f t="shared" si="33"/>
        <v>0</v>
      </c>
      <c r="BJ183" s="14" t="s">
        <v>84</v>
      </c>
      <c r="BK183" s="211">
        <f t="shared" si="34"/>
        <v>0</v>
      </c>
      <c r="BL183" s="14" t="s">
        <v>177</v>
      </c>
      <c r="BM183" s="210" t="s">
        <v>1887</v>
      </c>
    </row>
    <row r="184" spans="1:65" s="2" customFormat="1" ht="21.75" customHeight="1">
      <c r="A184" s="31"/>
      <c r="B184" s="32"/>
      <c r="C184" s="198" t="s">
        <v>532</v>
      </c>
      <c r="D184" s="198" t="s">
        <v>173</v>
      </c>
      <c r="E184" s="199" t="s">
        <v>1137</v>
      </c>
      <c r="F184" s="200" t="s">
        <v>1138</v>
      </c>
      <c r="G184" s="201" t="s">
        <v>176</v>
      </c>
      <c r="H184" s="202">
        <v>22.56</v>
      </c>
      <c r="I184" s="203"/>
      <c r="J184" s="204">
        <f t="shared" si="25"/>
        <v>0</v>
      </c>
      <c r="K184" s="205"/>
      <c r="L184" s="36"/>
      <c r="M184" s="206" t="s">
        <v>1</v>
      </c>
      <c r="N184" s="207" t="s">
        <v>41</v>
      </c>
      <c r="O184" s="68"/>
      <c r="P184" s="208">
        <f t="shared" si="26"/>
        <v>0</v>
      </c>
      <c r="Q184" s="208">
        <v>3.0000000000000001E-3</v>
      </c>
      <c r="R184" s="208">
        <f t="shared" si="27"/>
        <v>6.7680000000000004E-2</v>
      </c>
      <c r="S184" s="208">
        <v>0</v>
      </c>
      <c r="T184" s="209">
        <f t="shared" si="28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210" t="s">
        <v>177</v>
      </c>
      <c r="AT184" s="210" t="s">
        <v>173</v>
      </c>
      <c r="AU184" s="210" t="s">
        <v>86</v>
      </c>
      <c r="AY184" s="14" t="s">
        <v>169</v>
      </c>
      <c r="BE184" s="211">
        <f t="shared" si="29"/>
        <v>0</v>
      </c>
      <c r="BF184" s="211">
        <f t="shared" si="30"/>
        <v>0</v>
      </c>
      <c r="BG184" s="211">
        <f t="shared" si="31"/>
        <v>0</v>
      </c>
      <c r="BH184" s="211">
        <f t="shared" si="32"/>
        <v>0</v>
      </c>
      <c r="BI184" s="211">
        <f t="shared" si="33"/>
        <v>0</v>
      </c>
      <c r="BJ184" s="14" t="s">
        <v>84</v>
      </c>
      <c r="BK184" s="211">
        <f t="shared" si="34"/>
        <v>0</v>
      </c>
      <c r="BL184" s="14" t="s">
        <v>177</v>
      </c>
      <c r="BM184" s="210" t="s">
        <v>1888</v>
      </c>
    </row>
    <row r="185" spans="1:65" s="2" customFormat="1" ht="21.75" customHeight="1">
      <c r="A185" s="31"/>
      <c r="B185" s="32"/>
      <c r="C185" s="198" t="s">
        <v>301</v>
      </c>
      <c r="D185" s="198" t="s">
        <v>173</v>
      </c>
      <c r="E185" s="199" t="s">
        <v>865</v>
      </c>
      <c r="F185" s="200" t="s">
        <v>866</v>
      </c>
      <c r="G185" s="201" t="s">
        <v>176</v>
      </c>
      <c r="H185" s="202">
        <v>469.86399999999998</v>
      </c>
      <c r="I185" s="203"/>
      <c r="J185" s="204">
        <f t="shared" si="25"/>
        <v>0</v>
      </c>
      <c r="K185" s="205"/>
      <c r="L185" s="36"/>
      <c r="M185" s="206" t="s">
        <v>1</v>
      </c>
      <c r="N185" s="207" t="s">
        <v>41</v>
      </c>
      <c r="O185" s="68"/>
      <c r="P185" s="208">
        <f t="shared" si="26"/>
        <v>0</v>
      </c>
      <c r="Q185" s="208">
        <v>7.3499999999999998E-3</v>
      </c>
      <c r="R185" s="208">
        <f t="shared" si="27"/>
        <v>3.4535003999999998</v>
      </c>
      <c r="S185" s="208">
        <v>0</v>
      </c>
      <c r="T185" s="209">
        <f t="shared" si="28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210" t="s">
        <v>177</v>
      </c>
      <c r="AT185" s="210" t="s">
        <v>173</v>
      </c>
      <c r="AU185" s="210" t="s">
        <v>86</v>
      </c>
      <c r="AY185" s="14" t="s">
        <v>169</v>
      </c>
      <c r="BE185" s="211">
        <f t="shared" si="29"/>
        <v>0</v>
      </c>
      <c r="BF185" s="211">
        <f t="shared" si="30"/>
        <v>0</v>
      </c>
      <c r="BG185" s="211">
        <f t="shared" si="31"/>
        <v>0</v>
      </c>
      <c r="BH185" s="211">
        <f t="shared" si="32"/>
        <v>0</v>
      </c>
      <c r="BI185" s="211">
        <f t="shared" si="33"/>
        <v>0</v>
      </c>
      <c r="BJ185" s="14" t="s">
        <v>84</v>
      </c>
      <c r="BK185" s="211">
        <f t="shared" si="34"/>
        <v>0</v>
      </c>
      <c r="BL185" s="14" t="s">
        <v>177</v>
      </c>
      <c r="BM185" s="210" t="s">
        <v>1889</v>
      </c>
    </row>
    <row r="186" spans="1:65" s="2" customFormat="1" ht="21.75" customHeight="1">
      <c r="A186" s="31"/>
      <c r="B186" s="32"/>
      <c r="C186" s="198" t="s">
        <v>206</v>
      </c>
      <c r="D186" s="198" t="s">
        <v>173</v>
      </c>
      <c r="E186" s="199" t="s">
        <v>1141</v>
      </c>
      <c r="F186" s="200" t="s">
        <v>1142</v>
      </c>
      <c r="G186" s="201" t="s">
        <v>176</v>
      </c>
      <c r="H186" s="202">
        <v>45.371000000000002</v>
      </c>
      <c r="I186" s="203"/>
      <c r="J186" s="204">
        <f t="shared" si="25"/>
        <v>0</v>
      </c>
      <c r="K186" s="205"/>
      <c r="L186" s="36"/>
      <c r="M186" s="206" t="s">
        <v>1</v>
      </c>
      <c r="N186" s="207" t="s">
        <v>41</v>
      </c>
      <c r="O186" s="68"/>
      <c r="P186" s="208">
        <f t="shared" si="26"/>
        <v>0</v>
      </c>
      <c r="Q186" s="208">
        <v>2.5999999999999998E-4</v>
      </c>
      <c r="R186" s="208">
        <f t="shared" si="27"/>
        <v>1.179646E-2</v>
      </c>
      <c r="S186" s="208">
        <v>0</v>
      </c>
      <c r="T186" s="209">
        <f t="shared" si="28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210" t="s">
        <v>177</v>
      </c>
      <c r="AT186" s="210" t="s">
        <v>173</v>
      </c>
      <c r="AU186" s="210" t="s">
        <v>86</v>
      </c>
      <c r="AY186" s="14" t="s">
        <v>169</v>
      </c>
      <c r="BE186" s="211">
        <f t="shared" si="29"/>
        <v>0</v>
      </c>
      <c r="BF186" s="211">
        <f t="shared" si="30"/>
        <v>0</v>
      </c>
      <c r="BG186" s="211">
        <f t="shared" si="31"/>
        <v>0</v>
      </c>
      <c r="BH186" s="211">
        <f t="shared" si="32"/>
        <v>0</v>
      </c>
      <c r="BI186" s="211">
        <f t="shared" si="33"/>
        <v>0</v>
      </c>
      <c r="BJ186" s="14" t="s">
        <v>84</v>
      </c>
      <c r="BK186" s="211">
        <f t="shared" si="34"/>
        <v>0</v>
      </c>
      <c r="BL186" s="14" t="s">
        <v>177</v>
      </c>
      <c r="BM186" s="210" t="s">
        <v>1890</v>
      </c>
    </row>
    <row r="187" spans="1:65" s="2" customFormat="1" ht="21.75" customHeight="1">
      <c r="A187" s="31"/>
      <c r="B187" s="32"/>
      <c r="C187" s="198" t="s">
        <v>363</v>
      </c>
      <c r="D187" s="198" t="s">
        <v>173</v>
      </c>
      <c r="E187" s="199" t="s">
        <v>1144</v>
      </c>
      <c r="F187" s="200" t="s">
        <v>1145</v>
      </c>
      <c r="G187" s="201" t="s">
        <v>176</v>
      </c>
      <c r="H187" s="202">
        <v>35.363</v>
      </c>
      <c r="I187" s="203"/>
      <c r="J187" s="204">
        <f t="shared" si="25"/>
        <v>0</v>
      </c>
      <c r="K187" s="205"/>
      <c r="L187" s="36"/>
      <c r="M187" s="206" t="s">
        <v>1</v>
      </c>
      <c r="N187" s="207" t="s">
        <v>41</v>
      </c>
      <c r="O187" s="68"/>
      <c r="P187" s="208">
        <f t="shared" si="26"/>
        <v>0</v>
      </c>
      <c r="Q187" s="208">
        <v>4.3800000000000002E-3</v>
      </c>
      <c r="R187" s="208">
        <f t="shared" si="27"/>
        <v>0.15488994</v>
      </c>
      <c r="S187" s="208">
        <v>0</v>
      </c>
      <c r="T187" s="209">
        <f t="shared" si="28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210" t="s">
        <v>177</v>
      </c>
      <c r="AT187" s="210" t="s">
        <v>173</v>
      </c>
      <c r="AU187" s="210" t="s">
        <v>86</v>
      </c>
      <c r="AY187" s="14" t="s">
        <v>169</v>
      </c>
      <c r="BE187" s="211">
        <f t="shared" si="29"/>
        <v>0</v>
      </c>
      <c r="BF187" s="211">
        <f t="shared" si="30"/>
        <v>0</v>
      </c>
      <c r="BG187" s="211">
        <f t="shared" si="31"/>
        <v>0</v>
      </c>
      <c r="BH187" s="211">
        <f t="shared" si="32"/>
        <v>0</v>
      </c>
      <c r="BI187" s="211">
        <f t="shared" si="33"/>
        <v>0</v>
      </c>
      <c r="BJ187" s="14" t="s">
        <v>84</v>
      </c>
      <c r="BK187" s="211">
        <f t="shared" si="34"/>
        <v>0</v>
      </c>
      <c r="BL187" s="14" t="s">
        <v>177</v>
      </c>
      <c r="BM187" s="210" t="s">
        <v>1891</v>
      </c>
    </row>
    <row r="188" spans="1:65" s="2" customFormat="1" ht="21.75" customHeight="1">
      <c r="A188" s="31"/>
      <c r="B188" s="32"/>
      <c r="C188" s="198" t="s">
        <v>484</v>
      </c>
      <c r="D188" s="198" t="s">
        <v>173</v>
      </c>
      <c r="E188" s="199" t="s">
        <v>1148</v>
      </c>
      <c r="F188" s="200" t="s">
        <v>1149</v>
      </c>
      <c r="G188" s="201" t="s">
        <v>176</v>
      </c>
      <c r="H188" s="202">
        <v>10.007999999999999</v>
      </c>
      <c r="I188" s="203"/>
      <c r="J188" s="204">
        <f t="shared" si="25"/>
        <v>0</v>
      </c>
      <c r="K188" s="205"/>
      <c r="L188" s="36"/>
      <c r="M188" s="206" t="s">
        <v>1</v>
      </c>
      <c r="N188" s="207" t="s">
        <v>41</v>
      </c>
      <c r="O188" s="68"/>
      <c r="P188" s="208">
        <f t="shared" si="26"/>
        <v>0</v>
      </c>
      <c r="Q188" s="208">
        <v>3.0000000000000001E-3</v>
      </c>
      <c r="R188" s="208">
        <f t="shared" si="27"/>
        <v>3.0023999999999999E-2</v>
      </c>
      <c r="S188" s="208">
        <v>0</v>
      </c>
      <c r="T188" s="209">
        <f t="shared" si="28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210" t="s">
        <v>177</v>
      </c>
      <c r="AT188" s="210" t="s">
        <v>173</v>
      </c>
      <c r="AU188" s="210" t="s">
        <v>86</v>
      </c>
      <c r="AY188" s="14" t="s">
        <v>169</v>
      </c>
      <c r="BE188" s="211">
        <f t="shared" si="29"/>
        <v>0</v>
      </c>
      <c r="BF188" s="211">
        <f t="shared" si="30"/>
        <v>0</v>
      </c>
      <c r="BG188" s="211">
        <f t="shared" si="31"/>
        <v>0</v>
      </c>
      <c r="BH188" s="211">
        <f t="shared" si="32"/>
        <v>0</v>
      </c>
      <c r="BI188" s="211">
        <f t="shared" si="33"/>
        <v>0</v>
      </c>
      <c r="BJ188" s="14" t="s">
        <v>84</v>
      </c>
      <c r="BK188" s="211">
        <f t="shared" si="34"/>
        <v>0</v>
      </c>
      <c r="BL188" s="14" t="s">
        <v>177</v>
      </c>
      <c r="BM188" s="210" t="s">
        <v>1892</v>
      </c>
    </row>
    <row r="189" spans="1:65" s="2" customFormat="1" ht="21.75" customHeight="1">
      <c r="A189" s="31"/>
      <c r="B189" s="32"/>
      <c r="C189" s="198" t="s">
        <v>8</v>
      </c>
      <c r="D189" s="198" t="s">
        <v>173</v>
      </c>
      <c r="E189" s="199" t="s">
        <v>1154</v>
      </c>
      <c r="F189" s="200" t="s">
        <v>1155</v>
      </c>
      <c r="G189" s="201" t="s">
        <v>176</v>
      </c>
      <c r="H189" s="202">
        <v>102.872</v>
      </c>
      <c r="I189" s="203"/>
      <c r="J189" s="204">
        <f t="shared" si="25"/>
        <v>0</v>
      </c>
      <c r="K189" s="205"/>
      <c r="L189" s="36"/>
      <c r="M189" s="206" t="s">
        <v>1</v>
      </c>
      <c r="N189" s="207" t="s">
        <v>41</v>
      </c>
      <c r="O189" s="68"/>
      <c r="P189" s="208">
        <f t="shared" si="26"/>
        <v>0</v>
      </c>
      <c r="Q189" s="208">
        <v>1.54E-2</v>
      </c>
      <c r="R189" s="208">
        <f t="shared" si="27"/>
        <v>1.5842288</v>
      </c>
      <c r="S189" s="208">
        <v>0</v>
      </c>
      <c r="T189" s="209">
        <f t="shared" si="28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210" t="s">
        <v>177</v>
      </c>
      <c r="AT189" s="210" t="s">
        <v>173</v>
      </c>
      <c r="AU189" s="210" t="s">
        <v>86</v>
      </c>
      <c r="AY189" s="14" t="s">
        <v>169</v>
      </c>
      <c r="BE189" s="211">
        <f t="shared" si="29"/>
        <v>0</v>
      </c>
      <c r="BF189" s="211">
        <f t="shared" si="30"/>
        <v>0</v>
      </c>
      <c r="BG189" s="211">
        <f t="shared" si="31"/>
        <v>0</v>
      </c>
      <c r="BH189" s="211">
        <f t="shared" si="32"/>
        <v>0</v>
      </c>
      <c r="BI189" s="211">
        <f t="shared" si="33"/>
        <v>0</v>
      </c>
      <c r="BJ189" s="14" t="s">
        <v>84</v>
      </c>
      <c r="BK189" s="211">
        <f t="shared" si="34"/>
        <v>0</v>
      </c>
      <c r="BL189" s="14" t="s">
        <v>177</v>
      </c>
      <c r="BM189" s="210" t="s">
        <v>1893</v>
      </c>
    </row>
    <row r="190" spans="1:65" s="2" customFormat="1" ht="21.75" customHeight="1">
      <c r="A190" s="31"/>
      <c r="B190" s="32"/>
      <c r="C190" s="198" t="s">
        <v>251</v>
      </c>
      <c r="D190" s="198" t="s">
        <v>173</v>
      </c>
      <c r="E190" s="199" t="s">
        <v>868</v>
      </c>
      <c r="F190" s="200" t="s">
        <v>869</v>
      </c>
      <c r="G190" s="201" t="s">
        <v>176</v>
      </c>
      <c r="H190" s="202">
        <v>286.43400000000003</v>
      </c>
      <c r="I190" s="203"/>
      <c r="J190" s="204">
        <f t="shared" si="25"/>
        <v>0</v>
      </c>
      <c r="K190" s="205"/>
      <c r="L190" s="36"/>
      <c r="M190" s="206" t="s">
        <v>1</v>
      </c>
      <c r="N190" s="207" t="s">
        <v>41</v>
      </c>
      <c r="O190" s="68"/>
      <c r="P190" s="208">
        <f t="shared" si="26"/>
        <v>0</v>
      </c>
      <c r="Q190" s="208">
        <v>1.8380000000000001E-2</v>
      </c>
      <c r="R190" s="208">
        <f t="shared" si="27"/>
        <v>5.2646569200000002</v>
      </c>
      <c r="S190" s="208">
        <v>0</v>
      </c>
      <c r="T190" s="209">
        <f t="shared" si="28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210" t="s">
        <v>177</v>
      </c>
      <c r="AT190" s="210" t="s">
        <v>173</v>
      </c>
      <c r="AU190" s="210" t="s">
        <v>86</v>
      </c>
      <c r="AY190" s="14" t="s">
        <v>169</v>
      </c>
      <c r="BE190" s="211">
        <f t="shared" si="29"/>
        <v>0</v>
      </c>
      <c r="BF190" s="211">
        <f t="shared" si="30"/>
        <v>0</v>
      </c>
      <c r="BG190" s="211">
        <f t="shared" si="31"/>
        <v>0</v>
      </c>
      <c r="BH190" s="211">
        <f t="shared" si="32"/>
        <v>0</v>
      </c>
      <c r="BI190" s="211">
        <f t="shared" si="33"/>
        <v>0</v>
      </c>
      <c r="BJ190" s="14" t="s">
        <v>84</v>
      </c>
      <c r="BK190" s="211">
        <f t="shared" si="34"/>
        <v>0</v>
      </c>
      <c r="BL190" s="14" t="s">
        <v>177</v>
      </c>
      <c r="BM190" s="210" t="s">
        <v>1894</v>
      </c>
    </row>
    <row r="191" spans="1:65" s="2" customFormat="1" ht="21.75" customHeight="1">
      <c r="A191" s="31"/>
      <c r="B191" s="32"/>
      <c r="C191" s="198" t="s">
        <v>241</v>
      </c>
      <c r="D191" s="198" t="s">
        <v>173</v>
      </c>
      <c r="E191" s="199" t="s">
        <v>1895</v>
      </c>
      <c r="F191" s="200" t="s">
        <v>1896</v>
      </c>
      <c r="G191" s="201" t="s">
        <v>176</v>
      </c>
      <c r="H191" s="202">
        <v>2.97</v>
      </c>
      <c r="I191" s="203"/>
      <c r="J191" s="204">
        <f t="shared" si="25"/>
        <v>0</v>
      </c>
      <c r="K191" s="205"/>
      <c r="L191" s="36"/>
      <c r="M191" s="206" t="s">
        <v>1</v>
      </c>
      <c r="N191" s="207" t="s">
        <v>41</v>
      </c>
      <c r="O191" s="68"/>
      <c r="P191" s="208">
        <f t="shared" si="26"/>
        <v>0</v>
      </c>
      <c r="Q191" s="208">
        <v>3.0450000000000001E-2</v>
      </c>
      <c r="R191" s="208">
        <f t="shared" si="27"/>
        <v>9.0436500000000017E-2</v>
      </c>
      <c r="S191" s="208">
        <v>0</v>
      </c>
      <c r="T191" s="209">
        <f t="shared" si="28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210" t="s">
        <v>177</v>
      </c>
      <c r="AT191" s="210" t="s">
        <v>173</v>
      </c>
      <c r="AU191" s="210" t="s">
        <v>86</v>
      </c>
      <c r="AY191" s="14" t="s">
        <v>169</v>
      </c>
      <c r="BE191" s="211">
        <f t="shared" si="29"/>
        <v>0</v>
      </c>
      <c r="BF191" s="211">
        <f t="shared" si="30"/>
        <v>0</v>
      </c>
      <c r="BG191" s="211">
        <f t="shared" si="31"/>
        <v>0</v>
      </c>
      <c r="BH191" s="211">
        <f t="shared" si="32"/>
        <v>0</v>
      </c>
      <c r="BI191" s="211">
        <f t="shared" si="33"/>
        <v>0</v>
      </c>
      <c r="BJ191" s="14" t="s">
        <v>84</v>
      </c>
      <c r="BK191" s="211">
        <f t="shared" si="34"/>
        <v>0</v>
      </c>
      <c r="BL191" s="14" t="s">
        <v>177</v>
      </c>
      <c r="BM191" s="210" t="s">
        <v>1897</v>
      </c>
    </row>
    <row r="192" spans="1:65" s="2" customFormat="1" ht="21.75" customHeight="1">
      <c r="A192" s="31"/>
      <c r="B192" s="32"/>
      <c r="C192" s="198" t="s">
        <v>359</v>
      </c>
      <c r="D192" s="198" t="s">
        <v>173</v>
      </c>
      <c r="E192" s="199" t="s">
        <v>1159</v>
      </c>
      <c r="F192" s="200" t="s">
        <v>1160</v>
      </c>
      <c r="G192" s="201" t="s">
        <v>176</v>
      </c>
      <c r="H192" s="202">
        <v>2.16</v>
      </c>
      <c r="I192" s="203"/>
      <c r="J192" s="204">
        <f t="shared" si="25"/>
        <v>0</v>
      </c>
      <c r="K192" s="205"/>
      <c r="L192" s="36"/>
      <c r="M192" s="206" t="s">
        <v>1</v>
      </c>
      <c r="N192" s="207" t="s">
        <v>41</v>
      </c>
      <c r="O192" s="68"/>
      <c r="P192" s="208">
        <f t="shared" si="26"/>
        <v>0</v>
      </c>
      <c r="Q192" s="208">
        <v>3.3579999999999999E-2</v>
      </c>
      <c r="R192" s="208">
        <f t="shared" si="27"/>
        <v>7.2532800000000008E-2</v>
      </c>
      <c r="S192" s="208">
        <v>0</v>
      </c>
      <c r="T192" s="209">
        <f t="shared" si="28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210" t="s">
        <v>177</v>
      </c>
      <c r="AT192" s="210" t="s">
        <v>173</v>
      </c>
      <c r="AU192" s="210" t="s">
        <v>86</v>
      </c>
      <c r="AY192" s="14" t="s">
        <v>169</v>
      </c>
      <c r="BE192" s="211">
        <f t="shared" si="29"/>
        <v>0</v>
      </c>
      <c r="BF192" s="211">
        <f t="shared" si="30"/>
        <v>0</v>
      </c>
      <c r="BG192" s="211">
        <f t="shared" si="31"/>
        <v>0</v>
      </c>
      <c r="BH192" s="211">
        <f t="shared" si="32"/>
        <v>0</v>
      </c>
      <c r="BI192" s="211">
        <f t="shared" si="33"/>
        <v>0</v>
      </c>
      <c r="BJ192" s="14" t="s">
        <v>84</v>
      </c>
      <c r="BK192" s="211">
        <f t="shared" si="34"/>
        <v>0</v>
      </c>
      <c r="BL192" s="14" t="s">
        <v>177</v>
      </c>
      <c r="BM192" s="210" t="s">
        <v>1898</v>
      </c>
    </row>
    <row r="193" spans="1:65" s="2" customFormat="1" ht="21.75" customHeight="1">
      <c r="A193" s="31"/>
      <c r="B193" s="32"/>
      <c r="C193" s="198" t="s">
        <v>400</v>
      </c>
      <c r="D193" s="198" t="s">
        <v>173</v>
      </c>
      <c r="E193" s="199" t="s">
        <v>1163</v>
      </c>
      <c r="F193" s="200" t="s">
        <v>1164</v>
      </c>
      <c r="G193" s="201" t="s">
        <v>176</v>
      </c>
      <c r="H193" s="202">
        <v>21.72</v>
      </c>
      <c r="I193" s="203"/>
      <c r="J193" s="204">
        <f t="shared" si="25"/>
        <v>0</v>
      </c>
      <c r="K193" s="205"/>
      <c r="L193" s="36"/>
      <c r="M193" s="206" t="s">
        <v>1</v>
      </c>
      <c r="N193" s="207" t="s">
        <v>41</v>
      </c>
      <c r="O193" s="68"/>
      <c r="P193" s="208">
        <f t="shared" si="26"/>
        <v>0</v>
      </c>
      <c r="Q193" s="208">
        <v>0</v>
      </c>
      <c r="R193" s="208">
        <f t="shared" si="27"/>
        <v>0</v>
      </c>
      <c r="S193" s="208">
        <v>0</v>
      </c>
      <c r="T193" s="209">
        <f t="shared" si="28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210" t="s">
        <v>177</v>
      </c>
      <c r="AT193" s="210" t="s">
        <v>173</v>
      </c>
      <c r="AU193" s="210" t="s">
        <v>86</v>
      </c>
      <c r="AY193" s="14" t="s">
        <v>169</v>
      </c>
      <c r="BE193" s="211">
        <f t="shared" si="29"/>
        <v>0</v>
      </c>
      <c r="BF193" s="211">
        <f t="shared" si="30"/>
        <v>0</v>
      </c>
      <c r="BG193" s="211">
        <f t="shared" si="31"/>
        <v>0</v>
      </c>
      <c r="BH193" s="211">
        <f t="shared" si="32"/>
        <v>0</v>
      </c>
      <c r="BI193" s="211">
        <f t="shared" si="33"/>
        <v>0</v>
      </c>
      <c r="BJ193" s="14" t="s">
        <v>84</v>
      </c>
      <c r="BK193" s="211">
        <f t="shared" si="34"/>
        <v>0</v>
      </c>
      <c r="BL193" s="14" t="s">
        <v>177</v>
      </c>
      <c r="BM193" s="210" t="s">
        <v>1899</v>
      </c>
    </row>
    <row r="194" spans="1:65" s="2" customFormat="1" ht="21.75" customHeight="1">
      <c r="A194" s="31"/>
      <c r="B194" s="32"/>
      <c r="C194" s="198" t="s">
        <v>1220</v>
      </c>
      <c r="D194" s="198" t="s">
        <v>173</v>
      </c>
      <c r="E194" s="199" t="s">
        <v>1183</v>
      </c>
      <c r="F194" s="200" t="s">
        <v>1184</v>
      </c>
      <c r="G194" s="201" t="s">
        <v>176</v>
      </c>
      <c r="H194" s="202">
        <v>4.45</v>
      </c>
      <c r="I194" s="203"/>
      <c r="J194" s="204">
        <f t="shared" si="25"/>
        <v>0</v>
      </c>
      <c r="K194" s="205"/>
      <c r="L194" s="36"/>
      <c r="M194" s="206" t="s">
        <v>1</v>
      </c>
      <c r="N194" s="207" t="s">
        <v>41</v>
      </c>
      <c r="O194" s="68"/>
      <c r="P194" s="208">
        <f t="shared" si="26"/>
        <v>0</v>
      </c>
      <c r="Q194" s="208">
        <v>8.4000000000000005E-2</v>
      </c>
      <c r="R194" s="208">
        <f t="shared" si="27"/>
        <v>0.37380000000000002</v>
      </c>
      <c r="S194" s="208">
        <v>0</v>
      </c>
      <c r="T194" s="209">
        <f t="shared" si="28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210" t="s">
        <v>177</v>
      </c>
      <c r="AT194" s="210" t="s">
        <v>173</v>
      </c>
      <c r="AU194" s="210" t="s">
        <v>86</v>
      </c>
      <c r="AY194" s="14" t="s">
        <v>169</v>
      </c>
      <c r="BE194" s="211">
        <f t="shared" si="29"/>
        <v>0</v>
      </c>
      <c r="BF194" s="211">
        <f t="shared" si="30"/>
        <v>0</v>
      </c>
      <c r="BG194" s="211">
        <f t="shared" si="31"/>
        <v>0</v>
      </c>
      <c r="BH194" s="211">
        <f t="shared" si="32"/>
        <v>0</v>
      </c>
      <c r="BI194" s="211">
        <f t="shared" si="33"/>
        <v>0</v>
      </c>
      <c r="BJ194" s="14" t="s">
        <v>84</v>
      </c>
      <c r="BK194" s="211">
        <f t="shared" si="34"/>
        <v>0</v>
      </c>
      <c r="BL194" s="14" t="s">
        <v>177</v>
      </c>
      <c r="BM194" s="210" t="s">
        <v>1900</v>
      </c>
    </row>
    <row r="195" spans="1:65" s="2" customFormat="1" ht="33" customHeight="1">
      <c r="A195" s="31"/>
      <c r="B195" s="32"/>
      <c r="C195" s="198" t="s">
        <v>211</v>
      </c>
      <c r="D195" s="198" t="s">
        <v>173</v>
      </c>
      <c r="E195" s="199" t="s">
        <v>1194</v>
      </c>
      <c r="F195" s="200" t="s">
        <v>1195</v>
      </c>
      <c r="G195" s="201" t="s">
        <v>275</v>
      </c>
      <c r="H195" s="202">
        <v>202.84</v>
      </c>
      <c r="I195" s="203"/>
      <c r="J195" s="204">
        <f t="shared" si="25"/>
        <v>0</v>
      </c>
      <c r="K195" s="205"/>
      <c r="L195" s="36"/>
      <c r="M195" s="206" t="s">
        <v>1</v>
      </c>
      <c r="N195" s="207" t="s">
        <v>41</v>
      </c>
      <c r="O195" s="68"/>
      <c r="P195" s="208">
        <f t="shared" si="26"/>
        <v>0</v>
      </c>
      <c r="Q195" s="208">
        <v>3.0000000000000001E-5</v>
      </c>
      <c r="R195" s="208">
        <f t="shared" si="27"/>
        <v>6.0852000000000007E-3</v>
      </c>
      <c r="S195" s="208">
        <v>0</v>
      </c>
      <c r="T195" s="209">
        <f t="shared" si="28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210" t="s">
        <v>177</v>
      </c>
      <c r="AT195" s="210" t="s">
        <v>173</v>
      </c>
      <c r="AU195" s="210" t="s">
        <v>86</v>
      </c>
      <c r="AY195" s="14" t="s">
        <v>169</v>
      </c>
      <c r="BE195" s="211">
        <f t="shared" si="29"/>
        <v>0</v>
      </c>
      <c r="BF195" s="211">
        <f t="shared" si="30"/>
        <v>0</v>
      </c>
      <c r="BG195" s="211">
        <f t="shared" si="31"/>
        <v>0</v>
      </c>
      <c r="BH195" s="211">
        <f t="shared" si="32"/>
        <v>0</v>
      </c>
      <c r="BI195" s="211">
        <f t="shared" si="33"/>
        <v>0</v>
      </c>
      <c r="BJ195" s="14" t="s">
        <v>84</v>
      </c>
      <c r="BK195" s="211">
        <f t="shared" si="34"/>
        <v>0</v>
      </c>
      <c r="BL195" s="14" t="s">
        <v>177</v>
      </c>
      <c r="BM195" s="210" t="s">
        <v>1901</v>
      </c>
    </row>
    <row r="196" spans="1:65" s="12" customFormat="1" ht="22.9" customHeight="1">
      <c r="B196" s="182"/>
      <c r="C196" s="183"/>
      <c r="D196" s="184" t="s">
        <v>75</v>
      </c>
      <c r="E196" s="196" t="s">
        <v>170</v>
      </c>
      <c r="F196" s="196" t="s">
        <v>889</v>
      </c>
      <c r="G196" s="183"/>
      <c r="H196" s="183"/>
      <c r="I196" s="186"/>
      <c r="J196" s="197">
        <f>BK196</f>
        <v>0</v>
      </c>
      <c r="K196" s="183"/>
      <c r="L196" s="188"/>
      <c r="M196" s="189"/>
      <c r="N196" s="190"/>
      <c r="O196" s="190"/>
      <c r="P196" s="191">
        <f>SUM(P197:P212)</f>
        <v>0</v>
      </c>
      <c r="Q196" s="190"/>
      <c r="R196" s="191">
        <f>SUM(R197:R212)</f>
        <v>0.38180756999999999</v>
      </c>
      <c r="S196" s="190"/>
      <c r="T196" s="192">
        <f>SUM(T197:T212)</f>
        <v>0.64630500000000002</v>
      </c>
      <c r="AR196" s="193" t="s">
        <v>84</v>
      </c>
      <c r="AT196" s="194" t="s">
        <v>75</v>
      </c>
      <c r="AU196" s="194" t="s">
        <v>84</v>
      </c>
      <c r="AY196" s="193" t="s">
        <v>169</v>
      </c>
      <c r="BK196" s="195">
        <f>SUM(BK197:BK212)</f>
        <v>0</v>
      </c>
    </row>
    <row r="197" spans="1:65" s="2" customFormat="1" ht="16.5" customHeight="1">
      <c r="A197" s="31"/>
      <c r="B197" s="32"/>
      <c r="C197" s="198" t="s">
        <v>1324</v>
      </c>
      <c r="D197" s="198" t="s">
        <v>173</v>
      </c>
      <c r="E197" s="199" t="s">
        <v>1205</v>
      </c>
      <c r="F197" s="200" t="s">
        <v>1206</v>
      </c>
      <c r="G197" s="201" t="s">
        <v>526</v>
      </c>
      <c r="H197" s="202">
        <v>7</v>
      </c>
      <c r="I197" s="203"/>
      <c r="J197" s="204">
        <f t="shared" ref="J197:J212" si="35">ROUND(I197*H197,2)</f>
        <v>0</v>
      </c>
      <c r="K197" s="205"/>
      <c r="L197" s="36"/>
      <c r="M197" s="206" t="s">
        <v>1</v>
      </c>
      <c r="N197" s="207" t="s">
        <v>41</v>
      </c>
      <c r="O197" s="68"/>
      <c r="P197" s="208">
        <f t="shared" ref="P197:P212" si="36">O197*H197</f>
        <v>0</v>
      </c>
      <c r="Q197" s="208">
        <v>0</v>
      </c>
      <c r="R197" s="208">
        <f t="shared" ref="R197:R212" si="37">Q197*H197</f>
        <v>0</v>
      </c>
      <c r="S197" s="208">
        <v>0</v>
      </c>
      <c r="T197" s="209">
        <f t="shared" ref="T197:T212" si="38"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210" t="s">
        <v>177</v>
      </c>
      <c r="AT197" s="210" t="s">
        <v>173</v>
      </c>
      <c r="AU197" s="210" t="s">
        <v>86</v>
      </c>
      <c r="AY197" s="14" t="s">
        <v>169</v>
      </c>
      <c r="BE197" s="211">
        <f t="shared" ref="BE197:BE212" si="39">IF(N197="základní",J197,0)</f>
        <v>0</v>
      </c>
      <c r="BF197" s="211">
        <f t="shared" ref="BF197:BF212" si="40">IF(N197="snížená",J197,0)</f>
        <v>0</v>
      </c>
      <c r="BG197" s="211">
        <f t="shared" ref="BG197:BG212" si="41">IF(N197="zákl. přenesená",J197,0)</f>
        <v>0</v>
      </c>
      <c r="BH197" s="211">
        <f t="shared" ref="BH197:BH212" si="42">IF(N197="sníž. přenesená",J197,0)</f>
        <v>0</v>
      </c>
      <c r="BI197" s="211">
        <f t="shared" ref="BI197:BI212" si="43">IF(N197="nulová",J197,0)</f>
        <v>0</v>
      </c>
      <c r="BJ197" s="14" t="s">
        <v>84</v>
      </c>
      <c r="BK197" s="211">
        <f t="shared" ref="BK197:BK212" si="44">ROUND(I197*H197,2)</f>
        <v>0</v>
      </c>
      <c r="BL197" s="14" t="s">
        <v>177</v>
      </c>
      <c r="BM197" s="210" t="s">
        <v>1902</v>
      </c>
    </row>
    <row r="198" spans="1:65" s="2" customFormat="1" ht="16.5" customHeight="1">
      <c r="A198" s="31"/>
      <c r="B198" s="32"/>
      <c r="C198" s="198" t="s">
        <v>1304</v>
      </c>
      <c r="D198" s="198" t="s">
        <v>173</v>
      </c>
      <c r="E198" s="199" t="s">
        <v>1903</v>
      </c>
      <c r="F198" s="200" t="s">
        <v>1904</v>
      </c>
      <c r="G198" s="201" t="s">
        <v>526</v>
      </c>
      <c r="H198" s="202">
        <v>1</v>
      </c>
      <c r="I198" s="203"/>
      <c r="J198" s="204">
        <f t="shared" si="35"/>
        <v>0</v>
      </c>
      <c r="K198" s="205"/>
      <c r="L198" s="36"/>
      <c r="M198" s="206" t="s">
        <v>1</v>
      </c>
      <c r="N198" s="207" t="s">
        <v>41</v>
      </c>
      <c r="O198" s="68"/>
      <c r="P198" s="208">
        <f t="shared" si="36"/>
        <v>0</v>
      </c>
      <c r="Q198" s="208">
        <v>0</v>
      </c>
      <c r="R198" s="208">
        <f t="shared" si="37"/>
        <v>0</v>
      </c>
      <c r="S198" s="208">
        <v>0</v>
      </c>
      <c r="T198" s="209">
        <f t="shared" si="38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210" t="s">
        <v>177</v>
      </c>
      <c r="AT198" s="210" t="s">
        <v>173</v>
      </c>
      <c r="AU198" s="210" t="s">
        <v>86</v>
      </c>
      <c r="AY198" s="14" t="s">
        <v>169</v>
      </c>
      <c r="BE198" s="211">
        <f t="shared" si="39"/>
        <v>0</v>
      </c>
      <c r="BF198" s="211">
        <f t="shared" si="40"/>
        <v>0</v>
      </c>
      <c r="BG198" s="211">
        <f t="shared" si="41"/>
        <v>0</v>
      </c>
      <c r="BH198" s="211">
        <f t="shared" si="42"/>
        <v>0</v>
      </c>
      <c r="BI198" s="211">
        <f t="shared" si="43"/>
        <v>0</v>
      </c>
      <c r="BJ198" s="14" t="s">
        <v>84</v>
      </c>
      <c r="BK198" s="211">
        <f t="shared" si="44"/>
        <v>0</v>
      </c>
      <c r="BL198" s="14" t="s">
        <v>177</v>
      </c>
      <c r="BM198" s="210" t="s">
        <v>1905</v>
      </c>
    </row>
    <row r="199" spans="1:65" s="2" customFormat="1" ht="16.5" customHeight="1">
      <c r="A199" s="31"/>
      <c r="B199" s="32"/>
      <c r="C199" s="198" t="s">
        <v>516</v>
      </c>
      <c r="D199" s="198" t="s">
        <v>173</v>
      </c>
      <c r="E199" s="199" t="s">
        <v>890</v>
      </c>
      <c r="F199" s="200" t="s">
        <v>1906</v>
      </c>
      <c r="G199" s="201" t="s">
        <v>526</v>
      </c>
      <c r="H199" s="202">
        <v>1</v>
      </c>
      <c r="I199" s="203"/>
      <c r="J199" s="204">
        <f t="shared" si="35"/>
        <v>0</v>
      </c>
      <c r="K199" s="205"/>
      <c r="L199" s="36"/>
      <c r="M199" s="206" t="s">
        <v>1</v>
      </c>
      <c r="N199" s="207" t="s">
        <v>41</v>
      </c>
      <c r="O199" s="68"/>
      <c r="P199" s="208">
        <f t="shared" si="36"/>
        <v>0</v>
      </c>
      <c r="Q199" s="208">
        <v>0</v>
      </c>
      <c r="R199" s="208">
        <f t="shared" si="37"/>
        <v>0</v>
      </c>
      <c r="S199" s="208">
        <v>0</v>
      </c>
      <c r="T199" s="209">
        <f t="shared" si="38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210" t="s">
        <v>177</v>
      </c>
      <c r="AT199" s="210" t="s">
        <v>173</v>
      </c>
      <c r="AU199" s="210" t="s">
        <v>86</v>
      </c>
      <c r="AY199" s="14" t="s">
        <v>169</v>
      </c>
      <c r="BE199" s="211">
        <f t="shared" si="39"/>
        <v>0</v>
      </c>
      <c r="BF199" s="211">
        <f t="shared" si="40"/>
        <v>0</v>
      </c>
      <c r="BG199" s="211">
        <f t="shared" si="41"/>
        <v>0</v>
      </c>
      <c r="BH199" s="211">
        <f t="shared" si="42"/>
        <v>0</v>
      </c>
      <c r="BI199" s="211">
        <f t="shared" si="43"/>
        <v>0</v>
      </c>
      <c r="BJ199" s="14" t="s">
        <v>84</v>
      </c>
      <c r="BK199" s="211">
        <f t="shared" si="44"/>
        <v>0</v>
      </c>
      <c r="BL199" s="14" t="s">
        <v>177</v>
      </c>
      <c r="BM199" s="210" t="s">
        <v>1907</v>
      </c>
    </row>
    <row r="200" spans="1:65" s="2" customFormat="1" ht="21.75" customHeight="1">
      <c r="A200" s="31"/>
      <c r="B200" s="32"/>
      <c r="C200" s="198" t="s">
        <v>396</v>
      </c>
      <c r="D200" s="198" t="s">
        <v>173</v>
      </c>
      <c r="E200" s="199" t="s">
        <v>893</v>
      </c>
      <c r="F200" s="200" t="s">
        <v>1908</v>
      </c>
      <c r="G200" s="201" t="s">
        <v>526</v>
      </c>
      <c r="H200" s="202">
        <v>1</v>
      </c>
      <c r="I200" s="203"/>
      <c r="J200" s="204">
        <f t="shared" si="35"/>
        <v>0</v>
      </c>
      <c r="K200" s="205"/>
      <c r="L200" s="36"/>
      <c r="M200" s="206" t="s">
        <v>1</v>
      </c>
      <c r="N200" s="207" t="s">
        <v>41</v>
      </c>
      <c r="O200" s="68"/>
      <c r="P200" s="208">
        <f t="shared" si="36"/>
        <v>0</v>
      </c>
      <c r="Q200" s="208">
        <v>0</v>
      </c>
      <c r="R200" s="208">
        <f t="shared" si="37"/>
        <v>0</v>
      </c>
      <c r="S200" s="208">
        <v>0</v>
      </c>
      <c r="T200" s="209">
        <f t="shared" si="38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210" t="s">
        <v>177</v>
      </c>
      <c r="AT200" s="210" t="s">
        <v>173</v>
      </c>
      <c r="AU200" s="210" t="s">
        <v>86</v>
      </c>
      <c r="AY200" s="14" t="s">
        <v>169</v>
      </c>
      <c r="BE200" s="211">
        <f t="shared" si="39"/>
        <v>0</v>
      </c>
      <c r="BF200" s="211">
        <f t="shared" si="40"/>
        <v>0</v>
      </c>
      <c r="BG200" s="211">
        <f t="shared" si="41"/>
        <v>0</v>
      </c>
      <c r="BH200" s="211">
        <f t="shared" si="42"/>
        <v>0</v>
      </c>
      <c r="BI200" s="211">
        <f t="shared" si="43"/>
        <v>0</v>
      </c>
      <c r="BJ200" s="14" t="s">
        <v>84</v>
      </c>
      <c r="BK200" s="211">
        <f t="shared" si="44"/>
        <v>0</v>
      </c>
      <c r="BL200" s="14" t="s">
        <v>177</v>
      </c>
      <c r="BM200" s="210" t="s">
        <v>1909</v>
      </c>
    </row>
    <row r="201" spans="1:65" s="2" customFormat="1" ht="33" customHeight="1">
      <c r="A201" s="31"/>
      <c r="B201" s="32"/>
      <c r="C201" s="198" t="s">
        <v>1454</v>
      </c>
      <c r="D201" s="198" t="s">
        <v>173</v>
      </c>
      <c r="E201" s="199" t="s">
        <v>417</v>
      </c>
      <c r="F201" s="200" t="s">
        <v>900</v>
      </c>
      <c r="G201" s="201" t="s">
        <v>176</v>
      </c>
      <c r="H201" s="202">
        <v>954.46699999999998</v>
      </c>
      <c r="I201" s="203"/>
      <c r="J201" s="204">
        <f t="shared" si="35"/>
        <v>0</v>
      </c>
      <c r="K201" s="205"/>
      <c r="L201" s="36"/>
      <c r="M201" s="206" t="s">
        <v>1</v>
      </c>
      <c r="N201" s="207" t="s">
        <v>41</v>
      </c>
      <c r="O201" s="68"/>
      <c r="P201" s="208">
        <f t="shared" si="36"/>
        <v>0</v>
      </c>
      <c r="Q201" s="208">
        <v>2.1000000000000001E-4</v>
      </c>
      <c r="R201" s="208">
        <f t="shared" si="37"/>
        <v>0.20043807</v>
      </c>
      <c r="S201" s="208">
        <v>0</v>
      </c>
      <c r="T201" s="209">
        <f t="shared" si="38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210" t="s">
        <v>177</v>
      </c>
      <c r="AT201" s="210" t="s">
        <v>173</v>
      </c>
      <c r="AU201" s="210" t="s">
        <v>86</v>
      </c>
      <c r="AY201" s="14" t="s">
        <v>169</v>
      </c>
      <c r="BE201" s="211">
        <f t="shared" si="39"/>
        <v>0</v>
      </c>
      <c r="BF201" s="211">
        <f t="shared" si="40"/>
        <v>0</v>
      </c>
      <c r="BG201" s="211">
        <f t="shared" si="41"/>
        <v>0</v>
      </c>
      <c r="BH201" s="211">
        <f t="shared" si="42"/>
        <v>0</v>
      </c>
      <c r="BI201" s="211">
        <f t="shared" si="43"/>
        <v>0</v>
      </c>
      <c r="BJ201" s="14" t="s">
        <v>84</v>
      </c>
      <c r="BK201" s="211">
        <f t="shared" si="44"/>
        <v>0</v>
      </c>
      <c r="BL201" s="14" t="s">
        <v>177</v>
      </c>
      <c r="BM201" s="210" t="s">
        <v>1910</v>
      </c>
    </row>
    <row r="202" spans="1:65" s="2" customFormat="1" ht="16.5" customHeight="1">
      <c r="A202" s="31"/>
      <c r="B202" s="32"/>
      <c r="C202" s="198" t="s">
        <v>1308</v>
      </c>
      <c r="D202" s="198" t="s">
        <v>173</v>
      </c>
      <c r="E202" s="199" t="s">
        <v>1236</v>
      </c>
      <c r="F202" s="200" t="s">
        <v>1237</v>
      </c>
      <c r="G202" s="201" t="s">
        <v>280</v>
      </c>
      <c r="H202" s="202">
        <v>5</v>
      </c>
      <c r="I202" s="203"/>
      <c r="J202" s="204">
        <f t="shared" si="35"/>
        <v>0</v>
      </c>
      <c r="K202" s="205"/>
      <c r="L202" s="36"/>
      <c r="M202" s="206" t="s">
        <v>1</v>
      </c>
      <c r="N202" s="207" t="s">
        <v>41</v>
      </c>
      <c r="O202" s="68"/>
      <c r="P202" s="208">
        <f t="shared" si="36"/>
        <v>0</v>
      </c>
      <c r="Q202" s="208">
        <v>1.8000000000000001E-4</v>
      </c>
      <c r="R202" s="208">
        <f t="shared" si="37"/>
        <v>9.0000000000000008E-4</v>
      </c>
      <c r="S202" s="208">
        <v>0</v>
      </c>
      <c r="T202" s="209">
        <f t="shared" si="38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210" t="s">
        <v>177</v>
      </c>
      <c r="AT202" s="210" t="s">
        <v>173</v>
      </c>
      <c r="AU202" s="210" t="s">
        <v>86</v>
      </c>
      <c r="AY202" s="14" t="s">
        <v>169</v>
      </c>
      <c r="BE202" s="211">
        <f t="shared" si="39"/>
        <v>0</v>
      </c>
      <c r="BF202" s="211">
        <f t="shared" si="40"/>
        <v>0</v>
      </c>
      <c r="BG202" s="211">
        <f t="shared" si="41"/>
        <v>0</v>
      </c>
      <c r="BH202" s="211">
        <f t="shared" si="42"/>
        <v>0</v>
      </c>
      <c r="BI202" s="211">
        <f t="shared" si="43"/>
        <v>0</v>
      </c>
      <c r="BJ202" s="14" t="s">
        <v>84</v>
      </c>
      <c r="BK202" s="211">
        <f t="shared" si="44"/>
        <v>0</v>
      </c>
      <c r="BL202" s="14" t="s">
        <v>177</v>
      </c>
      <c r="BM202" s="210" t="s">
        <v>1911</v>
      </c>
    </row>
    <row r="203" spans="1:65" s="2" customFormat="1" ht="16.5" customHeight="1">
      <c r="A203" s="31"/>
      <c r="B203" s="32"/>
      <c r="C203" s="217" t="s">
        <v>1678</v>
      </c>
      <c r="D203" s="217" t="s">
        <v>922</v>
      </c>
      <c r="E203" s="218" t="s">
        <v>1240</v>
      </c>
      <c r="F203" s="219" t="s">
        <v>1241</v>
      </c>
      <c r="G203" s="220" t="s">
        <v>280</v>
      </c>
      <c r="H203" s="221">
        <v>3</v>
      </c>
      <c r="I203" s="222"/>
      <c r="J203" s="223">
        <f t="shared" si="35"/>
        <v>0</v>
      </c>
      <c r="K203" s="224"/>
      <c r="L203" s="225"/>
      <c r="M203" s="226" t="s">
        <v>1</v>
      </c>
      <c r="N203" s="227" t="s">
        <v>41</v>
      </c>
      <c r="O203" s="68"/>
      <c r="P203" s="208">
        <f t="shared" si="36"/>
        <v>0</v>
      </c>
      <c r="Q203" s="208">
        <v>1.2E-2</v>
      </c>
      <c r="R203" s="208">
        <f t="shared" si="37"/>
        <v>3.6000000000000004E-2</v>
      </c>
      <c r="S203" s="208">
        <v>0</v>
      </c>
      <c r="T203" s="209">
        <f t="shared" si="38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210" t="s">
        <v>230</v>
      </c>
      <c r="AT203" s="210" t="s">
        <v>922</v>
      </c>
      <c r="AU203" s="210" t="s">
        <v>86</v>
      </c>
      <c r="AY203" s="14" t="s">
        <v>169</v>
      </c>
      <c r="BE203" s="211">
        <f t="shared" si="39"/>
        <v>0</v>
      </c>
      <c r="BF203" s="211">
        <f t="shared" si="40"/>
        <v>0</v>
      </c>
      <c r="BG203" s="211">
        <f t="shared" si="41"/>
        <v>0</v>
      </c>
      <c r="BH203" s="211">
        <f t="shared" si="42"/>
        <v>0</v>
      </c>
      <c r="BI203" s="211">
        <f t="shared" si="43"/>
        <v>0</v>
      </c>
      <c r="BJ203" s="14" t="s">
        <v>84</v>
      </c>
      <c r="BK203" s="211">
        <f t="shared" si="44"/>
        <v>0</v>
      </c>
      <c r="BL203" s="14" t="s">
        <v>177</v>
      </c>
      <c r="BM203" s="210" t="s">
        <v>1912</v>
      </c>
    </row>
    <row r="204" spans="1:65" s="2" customFormat="1" ht="16.5" customHeight="1">
      <c r="A204" s="31"/>
      <c r="B204" s="32"/>
      <c r="C204" s="217" t="s">
        <v>1682</v>
      </c>
      <c r="D204" s="217" t="s">
        <v>922</v>
      </c>
      <c r="E204" s="218" t="s">
        <v>1913</v>
      </c>
      <c r="F204" s="219" t="s">
        <v>1914</v>
      </c>
      <c r="G204" s="220" t="s">
        <v>280</v>
      </c>
      <c r="H204" s="221">
        <v>2</v>
      </c>
      <c r="I204" s="222"/>
      <c r="J204" s="223">
        <f t="shared" si="35"/>
        <v>0</v>
      </c>
      <c r="K204" s="224"/>
      <c r="L204" s="225"/>
      <c r="M204" s="226" t="s">
        <v>1</v>
      </c>
      <c r="N204" s="227" t="s">
        <v>41</v>
      </c>
      <c r="O204" s="68"/>
      <c r="P204" s="208">
        <f t="shared" si="36"/>
        <v>0</v>
      </c>
      <c r="Q204" s="208">
        <v>8.9999999999999993E-3</v>
      </c>
      <c r="R204" s="208">
        <f t="shared" si="37"/>
        <v>1.7999999999999999E-2</v>
      </c>
      <c r="S204" s="208">
        <v>0</v>
      </c>
      <c r="T204" s="209">
        <f t="shared" si="38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210" t="s">
        <v>230</v>
      </c>
      <c r="AT204" s="210" t="s">
        <v>922</v>
      </c>
      <c r="AU204" s="210" t="s">
        <v>86</v>
      </c>
      <c r="AY204" s="14" t="s">
        <v>169</v>
      </c>
      <c r="BE204" s="211">
        <f t="shared" si="39"/>
        <v>0</v>
      </c>
      <c r="BF204" s="211">
        <f t="shared" si="40"/>
        <v>0</v>
      </c>
      <c r="BG204" s="211">
        <f t="shared" si="41"/>
        <v>0</v>
      </c>
      <c r="BH204" s="211">
        <f t="shared" si="42"/>
        <v>0</v>
      </c>
      <c r="BI204" s="211">
        <f t="shared" si="43"/>
        <v>0</v>
      </c>
      <c r="BJ204" s="14" t="s">
        <v>84</v>
      </c>
      <c r="BK204" s="211">
        <f t="shared" si="44"/>
        <v>0</v>
      </c>
      <c r="BL204" s="14" t="s">
        <v>177</v>
      </c>
      <c r="BM204" s="210" t="s">
        <v>1915</v>
      </c>
    </row>
    <row r="205" spans="1:65" s="2" customFormat="1" ht="21.75" customHeight="1">
      <c r="A205" s="31"/>
      <c r="B205" s="32"/>
      <c r="C205" s="198" t="s">
        <v>1916</v>
      </c>
      <c r="D205" s="198" t="s">
        <v>173</v>
      </c>
      <c r="E205" s="199" t="s">
        <v>1917</v>
      </c>
      <c r="F205" s="200" t="s">
        <v>1918</v>
      </c>
      <c r="G205" s="201" t="s">
        <v>280</v>
      </c>
      <c r="H205" s="202">
        <v>42</v>
      </c>
      <c r="I205" s="203"/>
      <c r="J205" s="204">
        <f t="shared" si="35"/>
        <v>0</v>
      </c>
      <c r="K205" s="205"/>
      <c r="L205" s="36"/>
      <c r="M205" s="206" t="s">
        <v>1</v>
      </c>
      <c r="N205" s="207" t="s">
        <v>41</v>
      </c>
      <c r="O205" s="68"/>
      <c r="P205" s="208">
        <f t="shared" si="36"/>
        <v>0</v>
      </c>
      <c r="Q205" s="208">
        <v>1.0000000000000001E-5</v>
      </c>
      <c r="R205" s="208">
        <f t="shared" si="37"/>
        <v>4.2000000000000002E-4</v>
      </c>
      <c r="S205" s="208">
        <v>0</v>
      </c>
      <c r="T205" s="209">
        <f t="shared" si="38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210" t="s">
        <v>177</v>
      </c>
      <c r="AT205" s="210" t="s">
        <v>173</v>
      </c>
      <c r="AU205" s="210" t="s">
        <v>86</v>
      </c>
      <c r="AY205" s="14" t="s">
        <v>169</v>
      </c>
      <c r="BE205" s="211">
        <f t="shared" si="39"/>
        <v>0</v>
      </c>
      <c r="BF205" s="211">
        <f t="shared" si="40"/>
        <v>0</v>
      </c>
      <c r="BG205" s="211">
        <f t="shared" si="41"/>
        <v>0</v>
      </c>
      <c r="BH205" s="211">
        <f t="shared" si="42"/>
        <v>0</v>
      </c>
      <c r="BI205" s="211">
        <f t="shared" si="43"/>
        <v>0</v>
      </c>
      <c r="BJ205" s="14" t="s">
        <v>84</v>
      </c>
      <c r="BK205" s="211">
        <f t="shared" si="44"/>
        <v>0</v>
      </c>
      <c r="BL205" s="14" t="s">
        <v>177</v>
      </c>
      <c r="BM205" s="210" t="s">
        <v>1919</v>
      </c>
    </row>
    <row r="206" spans="1:65" s="2" customFormat="1" ht="21.75" customHeight="1">
      <c r="A206" s="31"/>
      <c r="B206" s="32"/>
      <c r="C206" s="198" t="s">
        <v>1748</v>
      </c>
      <c r="D206" s="198" t="s">
        <v>173</v>
      </c>
      <c r="E206" s="199" t="s">
        <v>1920</v>
      </c>
      <c r="F206" s="200" t="s">
        <v>1921</v>
      </c>
      <c r="G206" s="201" t="s">
        <v>280</v>
      </c>
      <c r="H206" s="202">
        <v>7</v>
      </c>
      <c r="I206" s="203"/>
      <c r="J206" s="204">
        <f t="shared" si="35"/>
        <v>0</v>
      </c>
      <c r="K206" s="205"/>
      <c r="L206" s="36"/>
      <c r="M206" s="206" t="s">
        <v>1</v>
      </c>
      <c r="N206" s="207" t="s">
        <v>41</v>
      </c>
      <c r="O206" s="68"/>
      <c r="P206" s="208">
        <f t="shared" si="36"/>
        <v>0</v>
      </c>
      <c r="Q206" s="208">
        <v>1.0000000000000001E-5</v>
      </c>
      <c r="R206" s="208">
        <f t="shared" si="37"/>
        <v>7.0000000000000007E-5</v>
      </c>
      <c r="S206" s="208">
        <v>0</v>
      </c>
      <c r="T206" s="209">
        <f t="shared" si="38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210" t="s">
        <v>177</v>
      </c>
      <c r="AT206" s="210" t="s">
        <v>173</v>
      </c>
      <c r="AU206" s="210" t="s">
        <v>86</v>
      </c>
      <c r="AY206" s="14" t="s">
        <v>169</v>
      </c>
      <c r="BE206" s="211">
        <f t="shared" si="39"/>
        <v>0</v>
      </c>
      <c r="BF206" s="211">
        <f t="shared" si="40"/>
        <v>0</v>
      </c>
      <c r="BG206" s="211">
        <f t="shared" si="41"/>
        <v>0</v>
      </c>
      <c r="BH206" s="211">
        <f t="shared" si="42"/>
        <v>0</v>
      </c>
      <c r="BI206" s="211">
        <f t="shared" si="43"/>
        <v>0</v>
      </c>
      <c r="BJ206" s="14" t="s">
        <v>84</v>
      </c>
      <c r="BK206" s="211">
        <f t="shared" si="44"/>
        <v>0</v>
      </c>
      <c r="BL206" s="14" t="s">
        <v>177</v>
      </c>
      <c r="BM206" s="210" t="s">
        <v>1922</v>
      </c>
    </row>
    <row r="207" spans="1:65" s="2" customFormat="1" ht="33" customHeight="1">
      <c r="A207" s="31"/>
      <c r="B207" s="32"/>
      <c r="C207" s="198" t="s">
        <v>1768</v>
      </c>
      <c r="D207" s="198" t="s">
        <v>173</v>
      </c>
      <c r="E207" s="199" t="s">
        <v>1923</v>
      </c>
      <c r="F207" s="200" t="s">
        <v>1924</v>
      </c>
      <c r="G207" s="201" t="s">
        <v>280</v>
      </c>
      <c r="H207" s="202">
        <v>2</v>
      </c>
      <c r="I207" s="203"/>
      <c r="J207" s="204">
        <f t="shared" si="35"/>
        <v>0</v>
      </c>
      <c r="K207" s="205"/>
      <c r="L207" s="36"/>
      <c r="M207" s="206" t="s">
        <v>1</v>
      </c>
      <c r="N207" s="207" t="s">
        <v>41</v>
      </c>
      <c r="O207" s="68"/>
      <c r="P207" s="208">
        <f t="shared" si="36"/>
        <v>0</v>
      </c>
      <c r="Q207" s="208">
        <v>1E-4</v>
      </c>
      <c r="R207" s="208">
        <f t="shared" si="37"/>
        <v>2.0000000000000001E-4</v>
      </c>
      <c r="S207" s="208">
        <v>0</v>
      </c>
      <c r="T207" s="209">
        <f t="shared" si="38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210" t="s">
        <v>177</v>
      </c>
      <c r="AT207" s="210" t="s">
        <v>173</v>
      </c>
      <c r="AU207" s="210" t="s">
        <v>86</v>
      </c>
      <c r="AY207" s="14" t="s">
        <v>169</v>
      </c>
      <c r="BE207" s="211">
        <f t="shared" si="39"/>
        <v>0</v>
      </c>
      <c r="BF207" s="211">
        <f t="shared" si="40"/>
        <v>0</v>
      </c>
      <c r="BG207" s="211">
        <f t="shared" si="41"/>
        <v>0</v>
      </c>
      <c r="BH207" s="211">
        <f t="shared" si="42"/>
        <v>0</v>
      </c>
      <c r="BI207" s="211">
        <f t="shared" si="43"/>
        <v>0</v>
      </c>
      <c r="BJ207" s="14" t="s">
        <v>84</v>
      </c>
      <c r="BK207" s="211">
        <f t="shared" si="44"/>
        <v>0</v>
      </c>
      <c r="BL207" s="14" t="s">
        <v>177</v>
      </c>
      <c r="BM207" s="210" t="s">
        <v>1925</v>
      </c>
    </row>
    <row r="208" spans="1:65" s="2" customFormat="1" ht="21.75" customHeight="1">
      <c r="A208" s="31"/>
      <c r="B208" s="32"/>
      <c r="C208" s="198" t="s">
        <v>1752</v>
      </c>
      <c r="D208" s="198" t="s">
        <v>173</v>
      </c>
      <c r="E208" s="199" t="s">
        <v>1926</v>
      </c>
      <c r="F208" s="200" t="s">
        <v>1927</v>
      </c>
      <c r="G208" s="201" t="s">
        <v>280</v>
      </c>
      <c r="H208" s="202">
        <v>51</v>
      </c>
      <c r="I208" s="203"/>
      <c r="J208" s="204">
        <f t="shared" si="35"/>
        <v>0</v>
      </c>
      <c r="K208" s="205"/>
      <c r="L208" s="36"/>
      <c r="M208" s="206" t="s">
        <v>1</v>
      </c>
      <c r="N208" s="207" t="s">
        <v>41</v>
      </c>
      <c r="O208" s="68"/>
      <c r="P208" s="208">
        <f t="shared" si="36"/>
        <v>0</v>
      </c>
      <c r="Q208" s="208">
        <v>1.2999999999999999E-4</v>
      </c>
      <c r="R208" s="208">
        <f t="shared" si="37"/>
        <v>6.6299999999999996E-3</v>
      </c>
      <c r="S208" s="208">
        <v>0</v>
      </c>
      <c r="T208" s="209">
        <f t="shared" si="38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210" t="s">
        <v>177</v>
      </c>
      <c r="AT208" s="210" t="s">
        <v>173</v>
      </c>
      <c r="AU208" s="210" t="s">
        <v>86</v>
      </c>
      <c r="AY208" s="14" t="s">
        <v>169</v>
      </c>
      <c r="BE208" s="211">
        <f t="shared" si="39"/>
        <v>0</v>
      </c>
      <c r="BF208" s="211">
        <f t="shared" si="40"/>
        <v>0</v>
      </c>
      <c r="BG208" s="211">
        <f t="shared" si="41"/>
        <v>0</v>
      </c>
      <c r="BH208" s="211">
        <f t="shared" si="42"/>
        <v>0</v>
      </c>
      <c r="BI208" s="211">
        <f t="shared" si="43"/>
        <v>0</v>
      </c>
      <c r="BJ208" s="14" t="s">
        <v>84</v>
      </c>
      <c r="BK208" s="211">
        <f t="shared" si="44"/>
        <v>0</v>
      </c>
      <c r="BL208" s="14" t="s">
        <v>177</v>
      </c>
      <c r="BM208" s="210" t="s">
        <v>1928</v>
      </c>
    </row>
    <row r="209" spans="1:65" s="2" customFormat="1" ht="21.75" customHeight="1">
      <c r="A209" s="31"/>
      <c r="B209" s="32"/>
      <c r="C209" s="198" t="s">
        <v>1478</v>
      </c>
      <c r="D209" s="198" t="s">
        <v>173</v>
      </c>
      <c r="E209" s="199" t="s">
        <v>903</v>
      </c>
      <c r="F209" s="200" t="s">
        <v>904</v>
      </c>
      <c r="G209" s="201" t="s">
        <v>280</v>
      </c>
      <c r="H209" s="202">
        <v>18</v>
      </c>
      <c r="I209" s="203"/>
      <c r="J209" s="204">
        <f t="shared" si="35"/>
        <v>0</v>
      </c>
      <c r="K209" s="205"/>
      <c r="L209" s="36"/>
      <c r="M209" s="206" t="s">
        <v>1</v>
      </c>
      <c r="N209" s="207" t="s">
        <v>41</v>
      </c>
      <c r="O209" s="68"/>
      <c r="P209" s="208">
        <f t="shared" si="36"/>
        <v>0</v>
      </c>
      <c r="Q209" s="208">
        <v>0</v>
      </c>
      <c r="R209" s="208">
        <f t="shared" si="37"/>
        <v>0</v>
      </c>
      <c r="S209" s="208">
        <v>3.1E-2</v>
      </c>
      <c r="T209" s="209">
        <f t="shared" si="38"/>
        <v>0.55800000000000005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210" t="s">
        <v>177</v>
      </c>
      <c r="AT209" s="210" t="s">
        <v>173</v>
      </c>
      <c r="AU209" s="210" t="s">
        <v>86</v>
      </c>
      <c r="AY209" s="14" t="s">
        <v>169</v>
      </c>
      <c r="BE209" s="211">
        <f t="shared" si="39"/>
        <v>0</v>
      </c>
      <c r="BF209" s="211">
        <f t="shared" si="40"/>
        <v>0</v>
      </c>
      <c r="BG209" s="211">
        <f t="shared" si="41"/>
        <v>0</v>
      </c>
      <c r="BH209" s="211">
        <f t="shared" si="42"/>
        <v>0</v>
      </c>
      <c r="BI209" s="211">
        <f t="shared" si="43"/>
        <v>0</v>
      </c>
      <c r="BJ209" s="14" t="s">
        <v>84</v>
      </c>
      <c r="BK209" s="211">
        <f t="shared" si="44"/>
        <v>0</v>
      </c>
      <c r="BL209" s="14" t="s">
        <v>177</v>
      </c>
      <c r="BM209" s="210" t="s">
        <v>1929</v>
      </c>
    </row>
    <row r="210" spans="1:65" s="2" customFormat="1" ht="21.75" customHeight="1">
      <c r="A210" s="31"/>
      <c r="B210" s="32"/>
      <c r="C210" s="198" t="s">
        <v>1482</v>
      </c>
      <c r="D210" s="198" t="s">
        <v>173</v>
      </c>
      <c r="E210" s="199" t="s">
        <v>906</v>
      </c>
      <c r="F210" s="200" t="s">
        <v>907</v>
      </c>
      <c r="G210" s="201" t="s">
        <v>275</v>
      </c>
      <c r="H210" s="202">
        <v>12.615</v>
      </c>
      <c r="I210" s="203"/>
      <c r="J210" s="204">
        <f t="shared" si="35"/>
        <v>0</v>
      </c>
      <c r="K210" s="205"/>
      <c r="L210" s="36"/>
      <c r="M210" s="206" t="s">
        <v>1</v>
      </c>
      <c r="N210" s="207" t="s">
        <v>41</v>
      </c>
      <c r="O210" s="68"/>
      <c r="P210" s="208">
        <f t="shared" si="36"/>
        <v>0</v>
      </c>
      <c r="Q210" s="208">
        <v>0</v>
      </c>
      <c r="R210" s="208">
        <f t="shared" si="37"/>
        <v>0</v>
      </c>
      <c r="S210" s="208">
        <v>7.0000000000000001E-3</v>
      </c>
      <c r="T210" s="209">
        <f t="shared" si="38"/>
        <v>8.8305000000000008E-2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210" t="s">
        <v>177</v>
      </c>
      <c r="AT210" s="210" t="s">
        <v>173</v>
      </c>
      <c r="AU210" s="210" t="s">
        <v>86</v>
      </c>
      <c r="AY210" s="14" t="s">
        <v>169</v>
      </c>
      <c r="BE210" s="211">
        <f t="shared" si="39"/>
        <v>0</v>
      </c>
      <c r="BF210" s="211">
        <f t="shared" si="40"/>
        <v>0</v>
      </c>
      <c r="BG210" s="211">
        <f t="shared" si="41"/>
        <v>0</v>
      </c>
      <c r="BH210" s="211">
        <f t="shared" si="42"/>
        <v>0</v>
      </c>
      <c r="BI210" s="211">
        <f t="shared" si="43"/>
        <v>0</v>
      </c>
      <c r="BJ210" s="14" t="s">
        <v>84</v>
      </c>
      <c r="BK210" s="211">
        <f t="shared" si="44"/>
        <v>0</v>
      </c>
      <c r="BL210" s="14" t="s">
        <v>177</v>
      </c>
      <c r="BM210" s="210" t="s">
        <v>1930</v>
      </c>
    </row>
    <row r="211" spans="1:65" s="2" customFormat="1" ht="21.75" customHeight="1">
      <c r="A211" s="31"/>
      <c r="B211" s="32"/>
      <c r="C211" s="198" t="s">
        <v>1656</v>
      </c>
      <c r="D211" s="198" t="s">
        <v>173</v>
      </c>
      <c r="E211" s="199" t="s">
        <v>1262</v>
      </c>
      <c r="F211" s="200" t="s">
        <v>1263</v>
      </c>
      <c r="G211" s="201" t="s">
        <v>176</v>
      </c>
      <c r="H211" s="202">
        <v>4.76</v>
      </c>
      <c r="I211" s="203"/>
      <c r="J211" s="204">
        <f t="shared" si="35"/>
        <v>0</v>
      </c>
      <c r="K211" s="205"/>
      <c r="L211" s="36"/>
      <c r="M211" s="206" t="s">
        <v>1</v>
      </c>
      <c r="N211" s="207" t="s">
        <v>41</v>
      </c>
      <c r="O211" s="68"/>
      <c r="P211" s="208">
        <f t="shared" si="36"/>
        <v>0</v>
      </c>
      <c r="Q211" s="208">
        <v>1.9949999999999999E-2</v>
      </c>
      <c r="R211" s="208">
        <f t="shared" si="37"/>
        <v>9.4961999999999991E-2</v>
      </c>
      <c r="S211" s="208">
        <v>0</v>
      </c>
      <c r="T211" s="209">
        <f t="shared" si="38"/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210" t="s">
        <v>177</v>
      </c>
      <c r="AT211" s="210" t="s">
        <v>173</v>
      </c>
      <c r="AU211" s="210" t="s">
        <v>86</v>
      </c>
      <c r="AY211" s="14" t="s">
        <v>169</v>
      </c>
      <c r="BE211" s="211">
        <f t="shared" si="39"/>
        <v>0</v>
      </c>
      <c r="BF211" s="211">
        <f t="shared" si="40"/>
        <v>0</v>
      </c>
      <c r="BG211" s="211">
        <f t="shared" si="41"/>
        <v>0</v>
      </c>
      <c r="BH211" s="211">
        <f t="shared" si="42"/>
        <v>0</v>
      </c>
      <c r="BI211" s="211">
        <f t="shared" si="43"/>
        <v>0</v>
      </c>
      <c r="BJ211" s="14" t="s">
        <v>84</v>
      </c>
      <c r="BK211" s="211">
        <f t="shared" si="44"/>
        <v>0</v>
      </c>
      <c r="BL211" s="14" t="s">
        <v>177</v>
      </c>
      <c r="BM211" s="210" t="s">
        <v>1931</v>
      </c>
    </row>
    <row r="212" spans="1:65" s="2" customFormat="1" ht="21.75" customHeight="1">
      <c r="A212" s="31"/>
      <c r="B212" s="32"/>
      <c r="C212" s="198" t="s">
        <v>1727</v>
      </c>
      <c r="D212" s="198" t="s">
        <v>173</v>
      </c>
      <c r="E212" s="199" t="s">
        <v>1266</v>
      </c>
      <c r="F212" s="200" t="s">
        <v>1267</v>
      </c>
      <c r="G212" s="201" t="s">
        <v>275</v>
      </c>
      <c r="H212" s="202">
        <v>18.75</v>
      </c>
      <c r="I212" s="203"/>
      <c r="J212" s="204">
        <f t="shared" si="35"/>
        <v>0</v>
      </c>
      <c r="K212" s="205"/>
      <c r="L212" s="36"/>
      <c r="M212" s="206" t="s">
        <v>1</v>
      </c>
      <c r="N212" s="207" t="s">
        <v>41</v>
      </c>
      <c r="O212" s="68"/>
      <c r="P212" s="208">
        <f t="shared" si="36"/>
        <v>0</v>
      </c>
      <c r="Q212" s="208">
        <v>1.2899999999999999E-3</v>
      </c>
      <c r="R212" s="208">
        <f t="shared" si="37"/>
        <v>2.4187499999999997E-2</v>
      </c>
      <c r="S212" s="208">
        <v>0</v>
      </c>
      <c r="T212" s="209">
        <f t="shared" si="38"/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210" t="s">
        <v>177</v>
      </c>
      <c r="AT212" s="210" t="s">
        <v>173</v>
      </c>
      <c r="AU212" s="210" t="s">
        <v>86</v>
      </c>
      <c r="AY212" s="14" t="s">
        <v>169</v>
      </c>
      <c r="BE212" s="211">
        <f t="shared" si="39"/>
        <v>0</v>
      </c>
      <c r="BF212" s="211">
        <f t="shared" si="40"/>
        <v>0</v>
      </c>
      <c r="BG212" s="211">
        <f t="shared" si="41"/>
        <v>0</v>
      </c>
      <c r="BH212" s="211">
        <f t="shared" si="42"/>
        <v>0</v>
      </c>
      <c r="BI212" s="211">
        <f t="shared" si="43"/>
        <v>0</v>
      </c>
      <c r="BJ212" s="14" t="s">
        <v>84</v>
      </c>
      <c r="BK212" s="211">
        <f t="shared" si="44"/>
        <v>0</v>
      </c>
      <c r="BL212" s="14" t="s">
        <v>177</v>
      </c>
      <c r="BM212" s="210" t="s">
        <v>1932</v>
      </c>
    </row>
    <row r="213" spans="1:65" s="12" customFormat="1" ht="22.9" customHeight="1">
      <c r="B213" s="182"/>
      <c r="C213" s="183"/>
      <c r="D213" s="184" t="s">
        <v>75</v>
      </c>
      <c r="E213" s="196" t="s">
        <v>912</v>
      </c>
      <c r="F213" s="196" t="s">
        <v>913</v>
      </c>
      <c r="G213" s="183"/>
      <c r="H213" s="183"/>
      <c r="I213" s="186"/>
      <c r="J213" s="197">
        <f>BK213</f>
        <v>0</v>
      </c>
      <c r="K213" s="183"/>
      <c r="L213" s="188"/>
      <c r="M213" s="189"/>
      <c r="N213" s="190"/>
      <c r="O213" s="190"/>
      <c r="P213" s="191">
        <f>P214</f>
        <v>0</v>
      </c>
      <c r="Q213" s="190"/>
      <c r="R213" s="191">
        <f>R214</f>
        <v>0</v>
      </c>
      <c r="S213" s="190"/>
      <c r="T213" s="192">
        <f>T214</f>
        <v>0</v>
      </c>
      <c r="AR213" s="193" t="s">
        <v>84</v>
      </c>
      <c r="AT213" s="194" t="s">
        <v>75</v>
      </c>
      <c r="AU213" s="194" t="s">
        <v>84</v>
      </c>
      <c r="AY213" s="193" t="s">
        <v>169</v>
      </c>
      <c r="BK213" s="195">
        <f>BK214</f>
        <v>0</v>
      </c>
    </row>
    <row r="214" spans="1:65" s="2" customFormat="1" ht="16.5" customHeight="1">
      <c r="A214" s="31"/>
      <c r="B214" s="32"/>
      <c r="C214" s="198" t="s">
        <v>568</v>
      </c>
      <c r="D214" s="198" t="s">
        <v>173</v>
      </c>
      <c r="E214" s="199" t="s">
        <v>1933</v>
      </c>
      <c r="F214" s="200" t="s">
        <v>1934</v>
      </c>
      <c r="G214" s="201" t="s">
        <v>220</v>
      </c>
      <c r="H214" s="202">
        <v>216.76400000000001</v>
      </c>
      <c r="I214" s="203"/>
      <c r="J214" s="204">
        <f>ROUND(I214*H214,2)</f>
        <v>0</v>
      </c>
      <c r="K214" s="205"/>
      <c r="L214" s="36"/>
      <c r="M214" s="206" t="s">
        <v>1</v>
      </c>
      <c r="N214" s="207" t="s">
        <v>41</v>
      </c>
      <c r="O214" s="68"/>
      <c r="P214" s="208">
        <f>O214*H214</f>
        <v>0</v>
      </c>
      <c r="Q214" s="208">
        <v>0</v>
      </c>
      <c r="R214" s="208">
        <f>Q214*H214</f>
        <v>0</v>
      </c>
      <c r="S214" s="208">
        <v>0</v>
      </c>
      <c r="T214" s="209">
        <f>S214*H214</f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210" t="s">
        <v>177</v>
      </c>
      <c r="AT214" s="210" t="s">
        <v>173</v>
      </c>
      <c r="AU214" s="210" t="s">
        <v>86</v>
      </c>
      <c r="AY214" s="14" t="s">
        <v>169</v>
      </c>
      <c r="BE214" s="211">
        <f>IF(N214="základní",J214,0)</f>
        <v>0</v>
      </c>
      <c r="BF214" s="211">
        <f>IF(N214="snížená",J214,0)</f>
        <v>0</v>
      </c>
      <c r="BG214" s="211">
        <f>IF(N214="zákl. přenesená",J214,0)</f>
        <v>0</v>
      </c>
      <c r="BH214" s="211">
        <f>IF(N214="sníž. přenesená",J214,0)</f>
        <v>0</v>
      </c>
      <c r="BI214" s="211">
        <f>IF(N214="nulová",J214,0)</f>
        <v>0</v>
      </c>
      <c r="BJ214" s="14" t="s">
        <v>84</v>
      </c>
      <c r="BK214" s="211">
        <f>ROUND(I214*H214,2)</f>
        <v>0</v>
      </c>
      <c r="BL214" s="14" t="s">
        <v>177</v>
      </c>
      <c r="BM214" s="210" t="s">
        <v>1935</v>
      </c>
    </row>
    <row r="215" spans="1:65" s="12" customFormat="1" ht="25.9" customHeight="1">
      <c r="B215" s="182"/>
      <c r="C215" s="183"/>
      <c r="D215" s="184" t="s">
        <v>75</v>
      </c>
      <c r="E215" s="185" t="s">
        <v>245</v>
      </c>
      <c r="F215" s="185" t="s">
        <v>246</v>
      </c>
      <c r="G215" s="183"/>
      <c r="H215" s="183"/>
      <c r="I215" s="186"/>
      <c r="J215" s="187">
        <f>BK215</f>
        <v>0</v>
      </c>
      <c r="K215" s="183"/>
      <c r="L215" s="188"/>
      <c r="M215" s="189"/>
      <c r="N215" s="190"/>
      <c r="O215" s="190"/>
      <c r="P215" s="191">
        <f>P216+P220+P231+P243+P265+P271+P281+P287+P311+P319</f>
        <v>0</v>
      </c>
      <c r="Q215" s="190"/>
      <c r="R215" s="191">
        <f>R216+R220+R231+R243+R265+R271+R281+R287+R311+R319</f>
        <v>17.738833329999999</v>
      </c>
      <c r="S215" s="190"/>
      <c r="T215" s="192">
        <f>T216+T220+T231+T243+T265+T271+T281+T287+T311+T319</f>
        <v>3.9247649999999995E-2</v>
      </c>
      <c r="AR215" s="193" t="s">
        <v>86</v>
      </c>
      <c r="AT215" s="194" t="s">
        <v>75</v>
      </c>
      <c r="AU215" s="194" t="s">
        <v>76</v>
      </c>
      <c r="AY215" s="193" t="s">
        <v>169</v>
      </c>
      <c r="BK215" s="195">
        <f>BK216+BK220+BK231+BK243+BK265+BK271+BK281+BK287+BK311+BK319</f>
        <v>0</v>
      </c>
    </row>
    <row r="216" spans="1:65" s="12" customFormat="1" ht="22.9" customHeight="1">
      <c r="B216" s="182"/>
      <c r="C216" s="183"/>
      <c r="D216" s="184" t="s">
        <v>75</v>
      </c>
      <c r="E216" s="196" t="s">
        <v>917</v>
      </c>
      <c r="F216" s="196" t="s">
        <v>918</v>
      </c>
      <c r="G216" s="183"/>
      <c r="H216" s="183"/>
      <c r="I216" s="186"/>
      <c r="J216" s="197">
        <f>BK216</f>
        <v>0</v>
      </c>
      <c r="K216" s="183"/>
      <c r="L216" s="188"/>
      <c r="M216" s="189"/>
      <c r="N216" s="190"/>
      <c r="O216" s="190"/>
      <c r="P216" s="191">
        <f>SUM(P217:P219)</f>
        <v>0</v>
      </c>
      <c r="Q216" s="190"/>
      <c r="R216" s="191">
        <f>SUM(R217:R219)</f>
        <v>5.4178630000000005E-2</v>
      </c>
      <c r="S216" s="190"/>
      <c r="T216" s="192">
        <f>SUM(T217:T219)</f>
        <v>0</v>
      </c>
      <c r="AR216" s="193" t="s">
        <v>86</v>
      </c>
      <c r="AT216" s="194" t="s">
        <v>75</v>
      </c>
      <c r="AU216" s="194" t="s">
        <v>84</v>
      </c>
      <c r="AY216" s="193" t="s">
        <v>169</v>
      </c>
      <c r="BK216" s="195">
        <f>SUM(BK217:BK219)</f>
        <v>0</v>
      </c>
    </row>
    <row r="217" spans="1:65" s="2" customFormat="1" ht="33" customHeight="1">
      <c r="A217" s="31"/>
      <c r="B217" s="32"/>
      <c r="C217" s="198" t="s">
        <v>448</v>
      </c>
      <c r="D217" s="198" t="s">
        <v>173</v>
      </c>
      <c r="E217" s="199" t="s">
        <v>1281</v>
      </c>
      <c r="F217" s="200" t="s">
        <v>1282</v>
      </c>
      <c r="G217" s="201" t="s">
        <v>176</v>
      </c>
      <c r="H217" s="202">
        <v>4.9000000000000004</v>
      </c>
      <c r="I217" s="203"/>
      <c r="J217" s="204">
        <f>ROUND(I217*H217,2)</f>
        <v>0</v>
      </c>
      <c r="K217" s="205"/>
      <c r="L217" s="36"/>
      <c r="M217" s="206" t="s">
        <v>1</v>
      </c>
      <c r="N217" s="207" t="s">
        <v>41</v>
      </c>
      <c r="O217" s="68"/>
      <c r="P217" s="208">
        <f>O217*H217</f>
        <v>0</v>
      </c>
      <c r="Q217" s="208">
        <v>4.5100000000000001E-3</v>
      </c>
      <c r="R217" s="208">
        <f>Q217*H217</f>
        <v>2.2099000000000001E-2</v>
      </c>
      <c r="S217" s="208">
        <v>0</v>
      </c>
      <c r="T217" s="209">
        <f>S217*H217</f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210" t="s">
        <v>251</v>
      </c>
      <c r="AT217" s="210" t="s">
        <v>173</v>
      </c>
      <c r="AU217" s="210" t="s">
        <v>86</v>
      </c>
      <c r="AY217" s="14" t="s">
        <v>169</v>
      </c>
      <c r="BE217" s="211">
        <f>IF(N217="základní",J217,0)</f>
        <v>0</v>
      </c>
      <c r="BF217" s="211">
        <f>IF(N217="snížená",J217,0)</f>
        <v>0</v>
      </c>
      <c r="BG217" s="211">
        <f>IF(N217="zákl. přenesená",J217,0)</f>
        <v>0</v>
      </c>
      <c r="BH217" s="211">
        <f>IF(N217="sníž. přenesená",J217,0)</f>
        <v>0</v>
      </c>
      <c r="BI217" s="211">
        <f>IF(N217="nulová",J217,0)</f>
        <v>0</v>
      </c>
      <c r="BJ217" s="14" t="s">
        <v>84</v>
      </c>
      <c r="BK217" s="211">
        <f>ROUND(I217*H217,2)</f>
        <v>0</v>
      </c>
      <c r="BL217" s="14" t="s">
        <v>251</v>
      </c>
      <c r="BM217" s="210" t="s">
        <v>1936</v>
      </c>
    </row>
    <row r="218" spans="1:65" s="2" customFormat="1" ht="21.75" customHeight="1">
      <c r="A218" s="31"/>
      <c r="B218" s="32"/>
      <c r="C218" s="198" t="s">
        <v>491</v>
      </c>
      <c r="D218" s="198" t="s">
        <v>173</v>
      </c>
      <c r="E218" s="199" t="s">
        <v>1285</v>
      </c>
      <c r="F218" s="200" t="s">
        <v>1286</v>
      </c>
      <c r="G218" s="201" t="s">
        <v>176</v>
      </c>
      <c r="H218" s="202">
        <v>7.1130000000000004</v>
      </c>
      <c r="I218" s="203"/>
      <c r="J218" s="204">
        <f>ROUND(I218*H218,2)</f>
        <v>0</v>
      </c>
      <c r="K218" s="205"/>
      <c r="L218" s="36"/>
      <c r="M218" s="206" t="s">
        <v>1</v>
      </c>
      <c r="N218" s="207" t="s">
        <v>41</v>
      </c>
      <c r="O218" s="68"/>
      <c r="P218" s="208">
        <f>O218*H218</f>
        <v>0</v>
      </c>
      <c r="Q218" s="208">
        <v>4.5100000000000001E-3</v>
      </c>
      <c r="R218" s="208">
        <f>Q218*H218</f>
        <v>3.2079630000000005E-2</v>
      </c>
      <c r="S218" s="208">
        <v>0</v>
      </c>
      <c r="T218" s="209">
        <f>S218*H218</f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210" t="s">
        <v>251</v>
      </c>
      <c r="AT218" s="210" t="s">
        <v>173</v>
      </c>
      <c r="AU218" s="210" t="s">
        <v>86</v>
      </c>
      <c r="AY218" s="14" t="s">
        <v>169</v>
      </c>
      <c r="BE218" s="211">
        <f>IF(N218="základní",J218,0)</f>
        <v>0</v>
      </c>
      <c r="BF218" s="211">
        <f>IF(N218="snížená",J218,0)</f>
        <v>0</v>
      </c>
      <c r="BG218" s="211">
        <f>IF(N218="zákl. přenesená",J218,0)</f>
        <v>0</v>
      </c>
      <c r="BH218" s="211">
        <f>IF(N218="sníž. přenesená",J218,0)</f>
        <v>0</v>
      </c>
      <c r="BI218" s="211">
        <f>IF(N218="nulová",J218,0)</f>
        <v>0</v>
      </c>
      <c r="BJ218" s="14" t="s">
        <v>84</v>
      </c>
      <c r="BK218" s="211">
        <f>ROUND(I218*H218,2)</f>
        <v>0</v>
      </c>
      <c r="BL218" s="14" t="s">
        <v>251</v>
      </c>
      <c r="BM218" s="210" t="s">
        <v>1937</v>
      </c>
    </row>
    <row r="219" spans="1:65" s="2" customFormat="1" ht="21.75" customHeight="1">
      <c r="A219" s="31"/>
      <c r="B219" s="32"/>
      <c r="C219" s="198" t="s">
        <v>498</v>
      </c>
      <c r="D219" s="198" t="s">
        <v>173</v>
      </c>
      <c r="E219" s="199" t="s">
        <v>1938</v>
      </c>
      <c r="F219" s="200" t="s">
        <v>1939</v>
      </c>
      <c r="G219" s="201" t="s">
        <v>220</v>
      </c>
      <c r="H219" s="202">
        <v>5.3999999999999999E-2</v>
      </c>
      <c r="I219" s="203"/>
      <c r="J219" s="204">
        <f>ROUND(I219*H219,2)</f>
        <v>0</v>
      </c>
      <c r="K219" s="205"/>
      <c r="L219" s="36"/>
      <c r="M219" s="206" t="s">
        <v>1</v>
      </c>
      <c r="N219" s="207" t="s">
        <v>41</v>
      </c>
      <c r="O219" s="68"/>
      <c r="P219" s="208">
        <f>O219*H219</f>
        <v>0</v>
      </c>
      <c r="Q219" s="208">
        <v>0</v>
      </c>
      <c r="R219" s="208">
        <f>Q219*H219</f>
        <v>0</v>
      </c>
      <c r="S219" s="208">
        <v>0</v>
      </c>
      <c r="T219" s="209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210" t="s">
        <v>251</v>
      </c>
      <c r="AT219" s="210" t="s">
        <v>173</v>
      </c>
      <c r="AU219" s="210" t="s">
        <v>86</v>
      </c>
      <c r="AY219" s="14" t="s">
        <v>169</v>
      </c>
      <c r="BE219" s="211">
        <f>IF(N219="základní",J219,0)</f>
        <v>0</v>
      </c>
      <c r="BF219" s="211">
        <f>IF(N219="snížená",J219,0)</f>
        <v>0</v>
      </c>
      <c r="BG219" s="211">
        <f>IF(N219="zákl. přenesená",J219,0)</f>
        <v>0</v>
      </c>
      <c r="BH219" s="211">
        <f>IF(N219="sníž. přenesená",J219,0)</f>
        <v>0</v>
      </c>
      <c r="BI219" s="211">
        <f>IF(N219="nulová",J219,0)</f>
        <v>0</v>
      </c>
      <c r="BJ219" s="14" t="s">
        <v>84</v>
      </c>
      <c r="BK219" s="211">
        <f>ROUND(I219*H219,2)</f>
        <v>0</v>
      </c>
      <c r="BL219" s="14" t="s">
        <v>251</v>
      </c>
      <c r="BM219" s="210" t="s">
        <v>1940</v>
      </c>
    </row>
    <row r="220" spans="1:65" s="12" customFormat="1" ht="22.9" customHeight="1">
      <c r="B220" s="182"/>
      <c r="C220" s="183"/>
      <c r="D220" s="184" t="s">
        <v>75</v>
      </c>
      <c r="E220" s="196" t="s">
        <v>257</v>
      </c>
      <c r="F220" s="196" t="s">
        <v>258</v>
      </c>
      <c r="G220" s="183"/>
      <c r="H220" s="183"/>
      <c r="I220" s="186"/>
      <c r="J220" s="197">
        <f>BK220</f>
        <v>0</v>
      </c>
      <c r="K220" s="183"/>
      <c r="L220" s="188"/>
      <c r="M220" s="189"/>
      <c r="N220" s="190"/>
      <c r="O220" s="190"/>
      <c r="P220" s="191">
        <f>SUM(P221:P230)</f>
        <v>0</v>
      </c>
      <c r="Q220" s="190"/>
      <c r="R220" s="191">
        <f>SUM(R221:R230)</f>
        <v>2.33267559</v>
      </c>
      <c r="S220" s="190"/>
      <c r="T220" s="192">
        <f>SUM(T221:T230)</f>
        <v>0</v>
      </c>
      <c r="AR220" s="193" t="s">
        <v>86</v>
      </c>
      <c r="AT220" s="194" t="s">
        <v>75</v>
      </c>
      <c r="AU220" s="194" t="s">
        <v>84</v>
      </c>
      <c r="AY220" s="193" t="s">
        <v>169</v>
      </c>
      <c r="BK220" s="195">
        <f>SUM(BK221:BK230)</f>
        <v>0</v>
      </c>
    </row>
    <row r="221" spans="1:65" s="2" customFormat="1" ht="21.75" customHeight="1">
      <c r="A221" s="31"/>
      <c r="B221" s="32"/>
      <c r="C221" s="198" t="s">
        <v>1819</v>
      </c>
      <c r="D221" s="198" t="s">
        <v>173</v>
      </c>
      <c r="E221" s="199" t="s">
        <v>1301</v>
      </c>
      <c r="F221" s="200" t="s">
        <v>1302</v>
      </c>
      <c r="G221" s="201" t="s">
        <v>194</v>
      </c>
      <c r="H221" s="202">
        <v>0.14099999999999999</v>
      </c>
      <c r="I221" s="203"/>
      <c r="J221" s="204">
        <f t="shared" ref="J221:J230" si="45">ROUND(I221*H221,2)</f>
        <v>0</v>
      </c>
      <c r="K221" s="205"/>
      <c r="L221" s="36"/>
      <c r="M221" s="206" t="s">
        <v>1</v>
      </c>
      <c r="N221" s="207" t="s">
        <v>41</v>
      </c>
      <c r="O221" s="68"/>
      <c r="P221" s="208">
        <f t="shared" ref="P221:P230" si="46">O221*H221</f>
        <v>0</v>
      </c>
      <c r="Q221" s="208">
        <v>1.2199999999999999E-3</v>
      </c>
      <c r="R221" s="208">
        <f t="shared" ref="R221:R230" si="47">Q221*H221</f>
        <v>1.7201999999999997E-4</v>
      </c>
      <c r="S221" s="208">
        <v>0</v>
      </c>
      <c r="T221" s="209">
        <f t="shared" ref="T221:T230" si="48"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210" t="s">
        <v>251</v>
      </c>
      <c r="AT221" s="210" t="s">
        <v>173</v>
      </c>
      <c r="AU221" s="210" t="s">
        <v>86</v>
      </c>
      <c r="AY221" s="14" t="s">
        <v>169</v>
      </c>
      <c r="BE221" s="211">
        <f t="shared" ref="BE221:BE230" si="49">IF(N221="základní",J221,0)</f>
        <v>0</v>
      </c>
      <c r="BF221" s="211">
        <f t="shared" ref="BF221:BF230" si="50">IF(N221="snížená",J221,0)</f>
        <v>0</v>
      </c>
      <c r="BG221" s="211">
        <f t="shared" ref="BG221:BG230" si="51">IF(N221="zákl. přenesená",J221,0)</f>
        <v>0</v>
      </c>
      <c r="BH221" s="211">
        <f t="shared" ref="BH221:BH230" si="52">IF(N221="sníž. přenesená",J221,0)</f>
        <v>0</v>
      </c>
      <c r="BI221" s="211">
        <f t="shared" ref="BI221:BI230" si="53">IF(N221="nulová",J221,0)</f>
        <v>0</v>
      </c>
      <c r="BJ221" s="14" t="s">
        <v>84</v>
      </c>
      <c r="BK221" s="211">
        <f t="shared" ref="BK221:BK230" si="54">ROUND(I221*H221,2)</f>
        <v>0</v>
      </c>
      <c r="BL221" s="14" t="s">
        <v>251</v>
      </c>
      <c r="BM221" s="210" t="s">
        <v>1941</v>
      </c>
    </row>
    <row r="222" spans="1:65" s="2" customFormat="1" ht="21.75" customHeight="1">
      <c r="A222" s="31"/>
      <c r="B222" s="32"/>
      <c r="C222" s="198" t="s">
        <v>1815</v>
      </c>
      <c r="D222" s="198" t="s">
        <v>173</v>
      </c>
      <c r="E222" s="199" t="s">
        <v>1942</v>
      </c>
      <c r="F222" s="200" t="s">
        <v>1943</v>
      </c>
      <c r="G222" s="201" t="s">
        <v>176</v>
      </c>
      <c r="H222" s="202">
        <v>56.4</v>
      </c>
      <c r="I222" s="203"/>
      <c r="J222" s="204">
        <f t="shared" si="45"/>
        <v>0</v>
      </c>
      <c r="K222" s="205"/>
      <c r="L222" s="36"/>
      <c r="M222" s="206" t="s">
        <v>1</v>
      </c>
      <c r="N222" s="207" t="s">
        <v>41</v>
      </c>
      <c r="O222" s="68"/>
      <c r="P222" s="208">
        <f t="shared" si="46"/>
        <v>0</v>
      </c>
      <c r="Q222" s="208">
        <v>9.7800000000000005E-3</v>
      </c>
      <c r="R222" s="208">
        <f t="shared" si="47"/>
        <v>0.55159199999999997</v>
      </c>
      <c r="S222" s="208">
        <v>0</v>
      </c>
      <c r="T222" s="209">
        <f t="shared" si="48"/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210" t="s">
        <v>251</v>
      </c>
      <c r="AT222" s="210" t="s">
        <v>173</v>
      </c>
      <c r="AU222" s="210" t="s">
        <v>86</v>
      </c>
      <c r="AY222" s="14" t="s">
        <v>169</v>
      </c>
      <c r="BE222" s="211">
        <f t="shared" si="49"/>
        <v>0</v>
      </c>
      <c r="BF222" s="211">
        <f t="shared" si="50"/>
        <v>0</v>
      </c>
      <c r="BG222" s="211">
        <f t="shared" si="51"/>
        <v>0</v>
      </c>
      <c r="BH222" s="211">
        <f t="shared" si="52"/>
        <v>0</v>
      </c>
      <c r="BI222" s="211">
        <f t="shared" si="53"/>
        <v>0</v>
      </c>
      <c r="BJ222" s="14" t="s">
        <v>84</v>
      </c>
      <c r="BK222" s="211">
        <f t="shared" si="54"/>
        <v>0</v>
      </c>
      <c r="BL222" s="14" t="s">
        <v>251</v>
      </c>
      <c r="BM222" s="210" t="s">
        <v>1944</v>
      </c>
    </row>
    <row r="223" spans="1:65" s="2" customFormat="1" ht="21.75" customHeight="1">
      <c r="A223" s="31"/>
      <c r="B223" s="32"/>
      <c r="C223" s="198" t="s">
        <v>810</v>
      </c>
      <c r="D223" s="198" t="s">
        <v>173</v>
      </c>
      <c r="E223" s="199" t="s">
        <v>1945</v>
      </c>
      <c r="F223" s="200" t="s">
        <v>1946</v>
      </c>
      <c r="G223" s="201" t="s">
        <v>176</v>
      </c>
      <c r="H223" s="202">
        <v>59.1</v>
      </c>
      <c r="I223" s="203"/>
      <c r="J223" s="204">
        <f t="shared" si="45"/>
        <v>0</v>
      </c>
      <c r="K223" s="205"/>
      <c r="L223" s="36"/>
      <c r="M223" s="206" t="s">
        <v>1</v>
      </c>
      <c r="N223" s="207" t="s">
        <v>41</v>
      </c>
      <c r="O223" s="68"/>
      <c r="P223" s="208">
        <f t="shared" si="46"/>
        <v>0</v>
      </c>
      <c r="Q223" s="208">
        <v>1.129E-2</v>
      </c>
      <c r="R223" s="208">
        <f t="shared" si="47"/>
        <v>0.66723900000000003</v>
      </c>
      <c r="S223" s="208">
        <v>0</v>
      </c>
      <c r="T223" s="209">
        <f t="shared" si="48"/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210" t="s">
        <v>251</v>
      </c>
      <c r="AT223" s="210" t="s">
        <v>173</v>
      </c>
      <c r="AU223" s="210" t="s">
        <v>86</v>
      </c>
      <c r="AY223" s="14" t="s">
        <v>169</v>
      </c>
      <c r="BE223" s="211">
        <f t="shared" si="49"/>
        <v>0</v>
      </c>
      <c r="BF223" s="211">
        <f t="shared" si="50"/>
        <v>0</v>
      </c>
      <c r="BG223" s="211">
        <f t="shared" si="51"/>
        <v>0</v>
      </c>
      <c r="BH223" s="211">
        <f t="shared" si="52"/>
        <v>0</v>
      </c>
      <c r="BI223" s="211">
        <f t="shared" si="53"/>
        <v>0</v>
      </c>
      <c r="BJ223" s="14" t="s">
        <v>84</v>
      </c>
      <c r="BK223" s="211">
        <f t="shared" si="54"/>
        <v>0</v>
      </c>
      <c r="BL223" s="14" t="s">
        <v>251</v>
      </c>
      <c r="BM223" s="210" t="s">
        <v>1947</v>
      </c>
    </row>
    <row r="224" spans="1:65" s="2" customFormat="1" ht="21.75" customHeight="1">
      <c r="A224" s="31"/>
      <c r="B224" s="32"/>
      <c r="C224" s="198" t="s">
        <v>814</v>
      </c>
      <c r="D224" s="198" t="s">
        <v>173</v>
      </c>
      <c r="E224" s="199" t="s">
        <v>1309</v>
      </c>
      <c r="F224" s="200" t="s">
        <v>1310</v>
      </c>
      <c r="G224" s="201" t="s">
        <v>176</v>
      </c>
      <c r="H224" s="202">
        <v>75.7</v>
      </c>
      <c r="I224" s="203"/>
      <c r="J224" s="204">
        <f t="shared" si="45"/>
        <v>0</v>
      </c>
      <c r="K224" s="205"/>
      <c r="L224" s="36"/>
      <c r="M224" s="206" t="s">
        <v>1</v>
      </c>
      <c r="N224" s="207" t="s">
        <v>41</v>
      </c>
      <c r="O224" s="68"/>
      <c r="P224" s="208">
        <f t="shared" si="46"/>
        <v>0</v>
      </c>
      <c r="Q224" s="208">
        <v>2.0000000000000001E-4</v>
      </c>
      <c r="R224" s="208">
        <f t="shared" si="47"/>
        <v>1.5140000000000001E-2</v>
      </c>
      <c r="S224" s="208">
        <v>0</v>
      </c>
      <c r="T224" s="209">
        <f t="shared" si="48"/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210" t="s">
        <v>251</v>
      </c>
      <c r="AT224" s="210" t="s">
        <v>173</v>
      </c>
      <c r="AU224" s="210" t="s">
        <v>86</v>
      </c>
      <c r="AY224" s="14" t="s">
        <v>169</v>
      </c>
      <c r="BE224" s="211">
        <f t="shared" si="49"/>
        <v>0</v>
      </c>
      <c r="BF224" s="211">
        <f t="shared" si="50"/>
        <v>0</v>
      </c>
      <c r="BG224" s="211">
        <f t="shared" si="51"/>
        <v>0</v>
      </c>
      <c r="BH224" s="211">
        <f t="shared" si="52"/>
        <v>0</v>
      </c>
      <c r="BI224" s="211">
        <f t="shared" si="53"/>
        <v>0</v>
      </c>
      <c r="BJ224" s="14" t="s">
        <v>84</v>
      </c>
      <c r="BK224" s="211">
        <f t="shared" si="54"/>
        <v>0</v>
      </c>
      <c r="BL224" s="14" t="s">
        <v>251</v>
      </c>
      <c r="BM224" s="210" t="s">
        <v>1948</v>
      </c>
    </row>
    <row r="225" spans="1:65" s="2" customFormat="1" ht="33" customHeight="1">
      <c r="A225" s="31"/>
      <c r="B225" s="32"/>
      <c r="C225" s="198" t="s">
        <v>896</v>
      </c>
      <c r="D225" s="198" t="s">
        <v>173</v>
      </c>
      <c r="E225" s="199" t="s">
        <v>1949</v>
      </c>
      <c r="F225" s="200" t="s">
        <v>1950</v>
      </c>
      <c r="G225" s="201" t="s">
        <v>275</v>
      </c>
      <c r="H225" s="202">
        <v>332</v>
      </c>
      <c r="I225" s="203"/>
      <c r="J225" s="204">
        <f t="shared" si="45"/>
        <v>0</v>
      </c>
      <c r="K225" s="205"/>
      <c r="L225" s="36"/>
      <c r="M225" s="206" t="s">
        <v>1</v>
      </c>
      <c r="N225" s="207" t="s">
        <v>41</v>
      </c>
      <c r="O225" s="68"/>
      <c r="P225" s="208">
        <f t="shared" si="46"/>
        <v>0</v>
      </c>
      <c r="Q225" s="208">
        <v>0</v>
      </c>
      <c r="R225" s="208">
        <f t="shared" si="47"/>
        <v>0</v>
      </c>
      <c r="S225" s="208">
        <v>0</v>
      </c>
      <c r="T225" s="209">
        <f t="shared" si="48"/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210" t="s">
        <v>251</v>
      </c>
      <c r="AT225" s="210" t="s">
        <v>173</v>
      </c>
      <c r="AU225" s="210" t="s">
        <v>86</v>
      </c>
      <c r="AY225" s="14" t="s">
        <v>169</v>
      </c>
      <c r="BE225" s="211">
        <f t="shared" si="49"/>
        <v>0</v>
      </c>
      <c r="BF225" s="211">
        <f t="shared" si="50"/>
        <v>0</v>
      </c>
      <c r="BG225" s="211">
        <f t="shared" si="51"/>
        <v>0</v>
      </c>
      <c r="BH225" s="211">
        <f t="shared" si="52"/>
        <v>0</v>
      </c>
      <c r="BI225" s="211">
        <f t="shared" si="53"/>
        <v>0</v>
      </c>
      <c r="BJ225" s="14" t="s">
        <v>84</v>
      </c>
      <c r="BK225" s="211">
        <f t="shared" si="54"/>
        <v>0</v>
      </c>
      <c r="BL225" s="14" t="s">
        <v>251</v>
      </c>
      <c r="BM225" s="210" t="s">
        <v>1951</v>
      </c>
    </row>
    <row r="226" spans="1:65" s="2" customFormat="1" ht="16.5" customHeight="1">
      <c r="A226" s="31"/>
      <c r="B226" s="32"/>
      <c r="C226" s="217" t="s">
        <v>1823</v>
      </c>
      <c r="D226" s="217" t="s">
        <v>922</v>
      </c>
      <c r="E226" s="218" t="s">
        <v>1952</v>
      </c>
      <c r="F226" s="219" t="s">
        <v>1953</v>
      </c>
      <c r="G226" s="220" t="s">
        <v>275</v>
      </c>
      <c r="H226" s="221">
        <v>35</v>
      </c>
      <c r="I226" s="222"/>
      <c r="J226" s="223">
        <f t="shared" si="45"/>
        <v>0</v>
      </c>
      <c r="K226" s="224"/>
      <c r="L226" s="225"/>
      <c r="M226" s="226" t="s">
        <v>1</v>
      </c>
      <c r="N226" s="227" t="s">
        <v>41</v>
      </c>
      <c r="O226" s="68"/>
      <c r="P226" s="208">
        <f t="shared" si="46"/>
        <v>0</v>
      </c>
      <c r="Q226" s="208">
        <v>5.8E-4</v>
      </c>
      <c r="R226" s="208">
        <f t="shared" si="47"/>
        <v>2.0299999999999999E-2</v>
      </c>
      <c r="S226" s="208">
        <v>0</v>
      </c>
      <c r="T226" s="209">
        <f t="shared" si="48"/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210" t="s">
        <v>259</v>
      </c>
      <c r="AT226" s="210" t="s">
        <v>922</v>
      </c>
      <c r="AU226" s="210" t="s">
        <v>86</v>
      </c>
      <c r="AY226" s="14" t="s">
        <v>169</v>
      </c>
      <c r="BE226" s="211">
        <f t="shared" si="49"/>
        <v>0</v>
      </c>
      <c r="BF226" s="211">
        <f t="shared" si="50"/>
        <v>0</v>
      </c>
      <c r="BG226" s="211">
        <f t="shared" si="51"/>
        <v>0</v>
      </c>
      <c r="BH226" s="211">
        <f t="shared" si="52"/>
        <v>0</v>
      </c>
      <c r="BI226" s="211">
        <f t="shared" si="53"/>
        <v>0</v>
      </c>
      <c r="BJ226" s="14" t="s">
        <v>84</v>
      </c>
      <c r="BK226" s="211">
        <f t="shared" si="54"/>
        <v>0</v>
      </c>
      <c r="BL226" s="14" t="s">
        <v>251</v>
      </c>
      <c r="BM226" s="210" t="s">
        <v>1954</v>
      </c>
    </row>
    <row r="227" spans="1:65" s="2" customFormat="1" ht="16.5" customHeight="1">
      <c r="A227" s="31"/>
      <c r="B227" s="32"/>
      <c r="C227" s="217" t="s">
        <v>1838</v>
      </c>
      <c r="D227" s="217" t="s">
        <v>922</v>
      </c>
      <c r="E227" s="218" t="s">
        <v>1317</v>
      </c>
      <c r="F227" s="219" t="s">
        <v>1318</v>
      </c>
      <c r="G227" s="220" t="s">
        <v>280</v>
      </c>
      <c r="H227" s="221">
        <v>300</v>
      </c>
      <c r="I227" s="222"/>
      <c r="J227" s="223">
        <f t="shared" si="45"/>
        <v>0</v>
      </c>
      <c r="K227" s="224"/>
      <c r="L227" s="225"/>
      <c r="M227" s="226" t="s">
        <v>1</v>
      </c>
      <c r="N227" s="227" t="s">
        <v>41</v>
      </c>
      <c r="O227" s="68"/>
      <c r="P227" s="208">
        <f t="shared" si="46"/>
        <v>0</v>
      </c>
      <c r="Q227" s="208">
        <v>1.3999999999999999E-4</v>
      </c>
      <c r="R227" s="208">
        <f t="shared" si="47"/>
        <v>4.1999999999999996E-2</v>
      </c>
      <c r="S227" s="208">
        <v>0</v>
      </c>
      <c r="T227" s="209">
        <f t="shared" si="48"/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210" t="s">
        <v>259</v>
      </c>
      <c r="AT227" s="210" t="s">
        <v>922</v>
      </c>
      <c r="AU227" s="210" t="s">
        <v>86</v>
      </c>
      <c r="AY227" s="14" t="s">
        <v>169</v>
      </c>
      <c r="BE227" s="211">
        <f t="shared" si="49"/>
        <v>0</v>
      </c>
      <c r="BF227" s="211">
        <f t="shared" si="50"/>
        <v>0</v>
      </c>
      <c r="BG227" s="211">
        <f t="shared" si="51"/>
        <v>0</v>
      </c>
      <c r="BH227" s="211">
        <f t="shared" si="52"/>
        <v>0</v>
      </c>
      <c r="BI227" s="211">
        <f t="shared" si="53"/>
        <v>0</v>
      </c>
      <c r="BJ227" s="14" t="s">
        <v>84</v>
      </c>
      <c r="BK227" s="211">
        <f t="shared" si="54"/>
        <v>0</v>
      </c>
      <c r="BL227" s="14" t="s">
        <v>251</v>
      </c>
      <c r="BM227" s="210" t="s">
        <v>1955</v>
      </c>
    </row>
    <row r="228" spans="1:65" s="2" customFormat="1" ht="21.75" customHeight="1">
      <c r="A228" s="31"/>
      <c r="B228" s="32"/>
      <c r="C228" s="217" t="s">
        <v>1842</v>
      </c>
      <c r="D228" s="217" t="s">
        <v>922</v>
      </c>
      <c r="E228" s="218" t="s">
        <v>1321</v>
      </c>
      <c r="F228" s="219" t="s">
        <v>1322</v>
      </c>
      <c r="G228" s="220" t="s">
        <v>194</v>
      </c>
      <c r="H228" s="221">
        <v>2.2309999999999999</v>
      </c>
      <c r="I228" s="222"/>
      <c r="J228" s="223">
        <f t="shared" si="45"/>
        <v>0</v>
      </c>
      <c r="K228" s="224"/>
      <c r="L228" s="225"/>
      <c r="M228" s="226" t="s">
        <v>1</v>
      </c>
      <c r="N228" s="227" t="s">
        <v>41</v>
      </c>
      <c r="O228" s="68"/>
      <c r="P228" s="208">
        <f t="shared" si="46"/>
        <v>0</v>
      </c>
      <c r="Q228" s="208">
        <v>0.44</v>
      </c>
      <c r="R228" s="208">
        <f t="shared" si="47"/>
        <v>0.98163999999999996</v>
      </c>
      <c r="S228" s="208">
        <v>0</v>
      </c>
      <c r="T228" s="209">
        <f t="shared" si="48"/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210" t="s">
        <v>259</v>
      </c>
      <c r="AT228" s="210" t="s">
        <v>922</v>
      </c>
      <c r="AU228" s="210" t="s">
        <v>86</v>
      </c>
      <c r="AY228" s="14" t="s">
        <v>169</v>
      </c>
      <c r="BE228" s="211">
        <f t="shared" si="49"/>
        <v>0</v>
      </c>
      <c r="BF228" s="211">
        <f t="shared" si="50"/>
        <v>0</v>
      </c>
      <c r="BG228" s="211">
        <f t="shared" si="51"/>
        <v>0</v>
      </c>
      <c r="BH228" s="211">
        <f t="shared" si="52"/>
        <v>0</v>
      </c>
      <c r="BI228" s="211">
        <f t="shared" si="53"/>
        <v>0</v>
      </c>
      <c r="BJ228" s="14" t="s">
        <v>84</v>
      </c>
      <c r="BK228" s="211">
        <f t="shared" si="54"/>
        <v>0</v>
      </c>
      <c r="BL228" s="14" t="s">
        <v>251</v>
      </c>
      <c r="BM228" s="210" t="s">
        <v>1956</v>
      </c>
    </row>
    <row r="229" spans="1:65" s="2" customFormat="1" ht="21.75" customHeight="1">
      <c r="A229" s="31"/>
      <c r="B229" s="32"/>
      <c r="C229" s="198" t="s">
        <v>1351</v>
      </c>
      <c r="D229" s="198" t="s">
        <v>173</v>
      </c>
      <c r="E229" s="199" t="s">
        <v>1325</v>
      </c>
      <c r="F229" s="200" t="s">
        <v>1326</v>
      </c>
      <c r="G229" s="201" t="s">
        <v>194</v>
      </c>
      <c r="H229" s="202">
        <v>2.2309999999999999</v>
      </c>
      <c r="I229" s="203"/>
      <c r="J229" s="204">
        <f t="shared" si="45"/>
        <v>0</v>
      </c>
      <c r="K229" s="205"/>
      <c r="L229" s="36"/>
      <c r="M229" s="206" t="s">
        <v>1</v>
      </c>
      <c r="N229" s="207" t="s">
        <v>41</v>
      </c>
      <c r="O229" s="68"/>
      <c r="P229" s="208">
        <f t="shared" si="46"/>
        <v>0</v>
      </c>
      <c r="Q229" s="208">
        <v>2.4469999999999999E-2</v>
      </c>
      <c r="R229" s="208">
        <f t="shared" si="47"/>
        <v>5.4592569999999993E-2</v>
      </c>
      <c r="S229" s="208">
        <v>0</v>
      </c>
      <c r="T229" s="209">
        <f t="shared" si="48"/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210" t="s">
        <v>251</v>
      </c>
      <c r="AT229" s="210" t="s">
        <v>173</v>
      </c>
      <c r="AU229" s="210" t="s">
        <v>86</v>
      </c>
      <c r="AY229" s="14" t="s">
        <v>169</v>
      </c>
      <c r="BE229" s="211">
        <f t="shared" si="49"/>
        <v>0</v>
      </c>
      <c r="BF229" s="211">
        <f t="shared" si="50"/>
        <v>0</v>
      </c>
      <c r="BG229" s="211">
        <f t="shared" si="51"/>
        <v>0</v>
      </c>
      <c r="BH229" s="211">
        <f t="shared" si="52"/>
        <v>0</v>
      </c>
      <c r="BI229" s="211">
        <f t="shared" si="53"/>
        <v>0</v>
      </c>
      <c r="BJ229" s="14" t="s">
        <v>84</v>
      </c>
      <c r="BK229" s="211">
        <f t="shared" si="54"/>
        <v>0</v>
      </c>
      <c r="BL229" s="14" t="s">
        <v>251</v>
      </c>
      <c r="BM229" s="210" t="s">
        <v>1957</v>
      </c>
    </row>
    <row r="230" spans="1:65" s="2" customFormat="1" ht="21.75" customHeight="1">
      <c r="A230" s="31"/>
      <c r="B230" s="32"/>
      <c r="C230" s="198" t="s">
        <v>1300</v>
      </c>
      <c r="D230" s="198" t="s">
        <v>173</v>
      </c>
      <c r="E230" s="199" t="s">
        <v>1329</v>
      </c>
      <c r="F230" s="200" t="s">
        <v>1330</v>
      </c>
      <c r="G230" s="201" t="s">
        <v>220</v>
      </c>
      <c r="H230" s="202">
        <v>2.3330000000000002</v>
      </c>
      <c r="I230" s="203"/>
      <c r="J230" s="204">
        <f t="shared" si="45"/>
        <v>0</v>
      </c>
      <c r="K230" s="205"/>
      <c r="L230" s="36"/>
      <c r="M230" s="206" t="s">
        <v>1</v>
      </c>
      <c r="N230" s="207" t="s">
        <v>41</v>
      </c>
      <c r="O230" s="68"/>
      <c r="P230" s="208">
        <f t="shared" si="46"/>
        <v>0</v>
      </c>
      <c r="Q230" s="208">
        <v>0</v>
      </c>
      <c r="R230" s="208">
        <f t="shared" si="47"/>
        <v>0</v>
      </c>
      <c r="S230" s="208">
        <v>0</v>
      </c>
      <c r="T230" s="209">
        <f t="shared" si="48"/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210" t="s">
        <v>251</v>
      </c>
      <c r="AT230" s="210" t="s">
        <v>173</v>
      </c>
      <c r="AU230" s="210" t="s">
        <v>86</v>
      </c>
      <c r="AY230" s="14" t="s">
        <v>169</v>
      </c>
      <c r="BE230" s="211">
        <f t="shared" si="49"/>
        <v>0</v>
      </c>
      <c r="BF230" s="211">
        <f t="shared" si="50"/>
        <v>0</v>
      </c>
      <c r="BG230" s="211">
        <f t="shared" si="51"/>
        <v>0</v>
      </c>
      <c r="BH230" s="211">
        <f t="shared" si="52"/>
        <v>0</v>
      </c>
      <c r="BI230" s="211">
        <f t="shared" si="53"/>
        <v>0</v>
      </c>
      <c r="BJ230" s="14" t="s">
        <v>84</v>
      </c>
      <c r="BK230" s="211">
        <f t="shared" si="54"/>
        <v>0</v>
      </c>
      <c r="BL230" s="14" t="s">
        <v>251</v>
      </c>
      <c r="BM230" s="210" t="s">
        <v>1958</v>
      </c>
    </row>
    <row r="231" spans="1:65" s="12" customFormat="1" ht="22.9" customHeight="1">
      <c r="B231" s="182"/>
      <c r="C231" s="183"/>
      <c r="D231" s="184" t="s">
        <v>75</v>
      </c>
      <c r="E231" s="196" t="s">
        <v>727</v>
      </c>
      <c r="F231" s="196" t="s">
        <v>728</v>
      </c>
      <c r="G231" s="183"/>
      <c r="H231" s="183"/>
      <c r="I231" s="186"/>
      <c r="J231" s="197">
        <f>BK231</f>
        <v>0</v>
      </c>
      <c r="K231" s="183"/>
      <c r="L231" s="188"/>
      <c r="M231" s="189"/>
      <c r="N231" s="190"/>
      <c r="O231" s="190"/>
      <c r="P231" s="191">
        <f>SUM(P232:P242)</f>
        <v>0</v>
      </c>
      <c r="Q231" s="190"/>
      <c r="R231" s="191">
        <f>SUM(R232:R242)</f>
        <v>7.3558467699999985</v>
      </c>
      <c r="S231" s="190"/>
      <c r="T231" s="192">
        <f>SUM(T232:T242)</f>
        <v>0</v>
      </c>
      <c r="AR231" s="193" t="s">
        <v>86</v>
      </c>
      <c r="AT231" s="194" t="s">
        <v>75</v>
      </c>
      <c r="AU231" s="194" t="s">
        <v>84</v>
      </c>
      <c r="AY231" s="193" t="s">
        <v>169</v>
      </c>
      <c r="BK231" s="195">
        <f>SUM(BK232:BK242)</f>
        <v>0</v>
      </c>
    </row>
    <row r="232" spans="1:65" s="2" customFormat="1" ht="33" customHeight="1">
      <c r="A232" s="31"/>
      <c r="B232" s="32"/>
      <c r="C232" s="198" t="s">
        <v>1813</v>
      </c>
      <c r="D232" s="198" t="s">
        <v>173</v>
      </c>
      <c r="E232" s="199" t="s">
        <v>1959</v>
      </c>
      <c r="F232" s="200" t="s">
        <v>1960</v>
      </c>
      <c r="G232" s="201" t="s">
        <v>176</v>
      </c>
      <c r="H232" s="202">
        <v>1.911</v>
      </c>
      <c r="I232" s="203"/>
      <c r="J232" s="204">
        <f t="shared" ref="J232:J242" si="55">ROUND(I232*H232,2)</f>
        <v>0</v>
      </c>
      <c r="K232" s="205"/>
      <c r="L232" s="36"/>
      <c r="M232" s="206" t="s">
        <v>1</v>
      </c>
      <c r="N232" s="207" t="s">
        <v>41</v>
      </c>
      <c r="O232" s="68"/>
      <c r="P232" s="208">
        <f t="shared" ref="P232:P242" si="56">O232*H232</f>
        <v>0</v>
      </c>
      <c r="Q232" s="208">
        <v>2.7869999999999999E-2</v>
      </c>
      <c r="R232" s="208">
        <f t="shared" ref="R232:R242" si="57">Q232*H232</f>
        <v>5.3259569999999999E-2</v>
      </c>
      <c r="S232" s="208">
        <v>0</v>
      </c>
      <c r="T232" s="209">
        <f t="shared" ref="T232:T242" si="58">S232*H232</f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210" t="s">
        <v>251</v>
      </c>
      <c r="AT232" s="210" t="s">
        <v>173</v>
      </c>
      <c r="AU232" s="210" t="s">
        <v>86</v>
      </c>
      <c r="AY232" s="14" t="s">
        <v>169</v>
      </c>
      <c r="BE232" s="211">
        <f t="shared" ref="BE232:BE242" si="59">IF(N232="základní",J232,0)</f>
        <v>0</v>
      </c>
      <c r="BF232" s="211">
        <f t="shared" ref="BF232:BF242" si="60">IF(N232="snížená",J232,0)</f>
        <v>0</v>
      </c>
      <c r="BG232" s="211">
        <f t="shared" ref="BG232:BG242" si="61">IF(N232="zákl. přenesená",J232,0)</f>
        <v>0</v>
      </c>
      <c r="BH232" s="211">
        <f t="shared" ref="BH232:BH242" si="62">IF(N232="sníž. přenesená",J232,0)</f>
        <v>0</v>
      </c>
      <c r="BI232" s="211">
        <f t="shared" ref="BI232:BI242" si="63">IF(N232="nulová",J232,0)</f>
        <v>0</v>
      </c>
      <c r="BJ232" s="14" t="s">
        <v>84</v>
      </c>
      <c r="BK232" s="211">
        <f t="shared" ref="BK232:BK242" si="64">ROUND(I232*H232,2)</f>
        <v>0</v>
      </c>
      <c r="BL232" s="14" t="s">
        <v>251</v>
      </c>
      <c r="BM232" s="210" t="s">
        <v>1961</v>
      </c>
    </row>
    <row r="233" spans="1:65" s="2" customFormat="1" ht="21.75" customHeight="1">
      <c r="A233" s="31"/>
      <c r="B233" s="32"/>
      <c r="C233" s="198" t="s">
        <v>1776</v>
      </c>
      <c r="D233" s="198" t="s">
        <v>173</v>
      </c>
      <c r="E233" s="199" t="s">
        <v>1962</v>
      </c>
      <c r="F233" s="200" t="s">
        <v>1963</v>
      </c>
      <c r="G233" s="201" t="s">
        <v>176</v>
      </c>
      <c r="H233" s="202">
        <v>128.07</v>
      </c>
      <c r="I233" s="203"/>
      <c r="J233" s="204">
        <f t="shared" si="55"/>
        <v>0</v>
      </c>
      <c r="K233" s="205"/>
      <c r="L233" s="36"/>
      <c r="M233" s="206" t="s">
        <v>1</v>
      </c>
      <c r="N233" s="207" t="s">
        <v>41</v>
      </c>
      <c r="O233" s="68"/>
      <c r="P233" s="208">
        <f t="shared" si="56"/>
        <v>0</v>
      </c>
      <c r="Q233" s="208">
        <v>2.0000000000000001E-4</v>
      </c>
      <c r="R233" s="208">
        <f t="shared" si="57"/>
        <v>2.5614000000000001E-2</v>
      </c>
      <c r="S233" s="208">
        <v>0</v>
      </c>
      <c r="T233" s="209">
        <f t="shared" si="58"/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210" t="s">
        <v>251</v>
      </c>
      <c r="AT233" s="210" t="s">
        <v>173</v>
      </c>
      <c r="AU233" s="210" t="s">
        <v>86</v>
      </c>
      <c r="AY233" s="14" t="s">
        <v>169</v>
      </c>
      <c r="BE233" s="211">
        <f t="shared" si="59"/>
        <v>0</v>
      </c>
      <c r="BF233" s="211">
        <f t="shared" si="60"/>
        <v>0</v>
      </c>
      <c r="BG233" s="211">
        <f t="shared" si="61"/>
        <v>0</v>
      </c>
      <c r="BH233" s="211">
        <f t="shared" si="62"/>
        <v>0</v>
      </c>
      <c r="BI233" s="211">
        <f t="shared" si="63"/>
        <v>0</v>
      </c>
      <c r="BJ233" s="14" t="s">
        <v>84</v>
      </c>
      <c r="BK233" s="211">
        <f t="shared" si="64"/>
        <v>0</v>
      </c>
      <c r="BL233" s="14" t="s">
        <v>251</v>
      </c>
      <c r="BM233" s="210" t="s">
        <v>1964</v>
      </c>
    </row>
    <row r="234" spans="1:65" s="2" customFormat="1" ht="16.5" customHeight="1">
      <c r="A234" s="31"/>
      <c r="B234" s="32"/>
      <c r="C234" s="198" t="s">
        <v>1772</v>
      </c>
      <c r="D234" s="198" t="s">
        <v>173</v>
      </c>
      <c r="E234" s="199" t="s">
        <v>1965</v>
      </c>
      <c r="F234" s="200" t="s">
        <v>1966</v>
      </c>
      <c r="G234" s="201" t="s">
        <v>275</v>
      </c>
      <c r="H234" s="202">
        <v>47.77</v>
      </c>
      <c r="I234" s="203"/>
      <c r="J234" s="204">
        <f t="shared" si="55"/>
        <v>0</v>
      </c>
      <c r="K234" s="205"/>
      <c r="L234" s="36"/>
      <c r="M234" s="206" t="s">
        <v>1</v>
      </c>
      <c r="N234" s="207" t="s">
        <v>41</v>
      </c>
      <c r="O234" s="68"/>
      <c r="P234" s="208">
        <f t="shared" si="56"/>
        <v>0</v>
      </c>
      <c r="Q234" s="208">
        <v>1.3999999999999999E-4</v>
      </c>
      <c r="R234" s="208">
        <f t="shared" si="57"/>
        <v>6.6877999999999998E-3</v>
      </c>
      <c r="S234" s="208">
        <v>0</v>
      </c>
      <c r="T234" s="209">
        <f t="shared" si="58"/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210" t="s">
        <v>251</v>
      </c>
      <c r="AT234" s="210" t="s">
        <v>173</v>
      </c>
      <c r="AU234" s="210" t="s">
        <v>86</v>
      </c>
      <c r="AY234" s="14" t="s">
        <v>169</v>
      </c>
      <c r="BE234" s="211">
        <f t="shared" si="59"/>
        <v>0</v>
      </c>
      <c r="BF234" s="211">
        <f t="shared" si="60"/>
        <v>0</v>
      </c>
      <c r="BG234" s="211">
        <f t="shared" si="61"/>
        <v>0</v>
      </c>
      <c r="BH234" s="211">
        <f t="shared" si="62"/>
        <v>0</v>
      </c>
      <c r="BI234" s="211">
        <f t="shared" si="63"/>
        <v>0</v>
      </c>
      <c r="BJ234" s="14" t="s">
        <v>84</v>
      </c>
      <c r="BK234" s="211">
        <f t="shared" si="64"/>
        <v>0</v>
      </c>
      <c r="BL234" s="14" t="s">
        <v>251</v>
      </c>
      <c r="BM234" s="210" t="s">
        <v>1967</v>
      </c>
    </row>
    <row r="235" spans="1:65" s="2" customFormat="1" ht="44.25" customHeight="1">
      <c r="A235" s="31"/>
      <c r="B235" s="32"/>
      <c r="C235" s="198" t="s">
        <v>1811</v>
      </c>
      <c r="D235" s="198" t="s">
        <v>173</v>
      </c>
      <c r="E235" s="199" t="s">
        <v>1968</v>
      </c>
      <c r="F235" s="200" t="s">
        <v>1969</v>
      </c>
      <c r="G235" s="201" t="s">
        <v>176</v>
      </c>
      <c r="H235" s="202">
        <v>126.16</v>
      </c>
      <c r="I235" s="203"/>
      <c r="J235" s="204">
        <f t="shared" si="55"/>
        <v>0</v>
      </c>
      <c r="K235" s="205"/>
      <c r="L235" s="36"/>
      <c r="M235" s="206" t="s">
        <v>1</v>
      </c>
      <c r="N235" s="207" t="s">
        <v>41</v>
      </c>
      <c r="O235" s="68"/>
      <c r="P235" s="208">
        <f t="shared" si="56"/>
        <v>0</v>
      </c>
      <c r="Q235" s="208">
        <v>4.895E-2</v>
      </c>
      <c r="R235" s="208">
        <f t="shared" si="57"/>
        <v>6.1755319999999996</v>
      </c>
      <c r="S235" s="208">
        <v>0</v>
      </c>
      <c r="T235" s="209">
        <f t="shared" si="58"/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210" t="s">
        <v>251</v>
      </c>
      <c r="AT235" s="210" t="s">
        <v>173</v>
      </c>
      <c r="AU235" s="210" t="s">
        <v>86</v>
      </c>
      <c r="AY235" s="14" t="s">
        <v>169</v>
      </c>
      <c r="BE235" s="211">
        <f t="shared" si="59"/>
        <v>0</v>
      </c>
      <c r="BF235" s="211">
        <f t="shared" si="60"/>
        <v>0</v>
      </c>
      <c r="BG235" s="211">
        <f t="shared" si="61"/>
        <v>0</v>
      </c>
      <c r="BH235" s="211">
        <f t="shared" si="62"/>
        <v>0</v>
      </c>
      <c r="BI235" s="211">
        <f t="shared" si="63"/>
        <v>0</v>
      </c>
      <c r="BJ235" s="14" t="s">
        <v>84</v>
      </c>
      <c r="BK235" s="211">
        <f t="shared" si="64"/>
        <v>0</v>
      </c>
      <c r="BL235" s="14" t="s">
        <v>251</v>
      </c>
      <c r="BM235" s="210" t="s">
        <v>1970</v>
      </c>
    </row>
    <row r="236" spans="1:65" s="2" customFormat="1" ht="21.75" customHeight="1">
      <c r="A236" s="31"/>
      <c r="B236" s="32"/>
      <c r="C236" s="198" t="s">
        <v>512</v>
      </c>
      <c r="D236" s="198" t="s">
        <v>173</v>
      </c>
      <c r="E236" s="199" t="s">
        <v>1971</v>
      </c>
      <c r="F236" s="200" t="s">
        <v>1972</v>
      </c>
      <c r="G236" s="201" t="s">
        <v>176</v>
      </c>
      <c r="H236" s="202">
        <v>64.59</v>
      </c>
      <c r="I236" s="203"/>
      <c r="J236" s="204">
        <f t="shared" si="55"/>
        <v>0</v>
      </c>
      <c r="K236" s="205"/>
      <c r="L236" s="36"/>
      <c r="M236" s="206" t="s">
        <v>1</v>
      </c>
      <c r="N236" s="207" t="s">
        <v>41</v>
      </c>
      <c r="O236" s="68"/>
      <c r="P236" s="208">
        <f t="shared" si="56"/>
        <v>0</v>
      </c>
      <c r="Q236" s="208">
        <v>1.2200000000000001E-2</v>
      </c>
      <c r="R236" s="208">
        <f t="shared" si="57"/>
        <v>0.78799800000000009</v>
      </c>
      <c r="S236" s="208">
        <v>0</v>
      </c>
      <c r="T236" s="209">
        <f t="shared" si="58"/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210" t="s">
        <v>251</v>
      </c>
      <c r="AT236" s="210" t="s">
        <v>173</v>
      </c>
      <c r="AU236" s="210" t="s">
        <v>86</v>
      </c>
      <c r="AY236" s="14" t="s">
        <v>169</v>
      </c>
      <c r="BE236" s="211">
        <f t="shared" si="59"/>
        <v>0</v>
      </c>
      <c r="BF236" s="211">
        <f t="shared" si="60"/>
        <v>0</v>
      </c>
      <c r="BG236" s="211">
        <f t="shared" si="61"/>
        <v>0</v>
      </c>
      <c r="BH236" s="211">
        <f t="shared" si="62"/>
        <v>0</v>
      </c>
      <c r="BI236" s="211">
        <f t="shared" si="63"/>
        <v>0</v>
      </c>
      <c r="BJ236" s="14" t="s">
        <v>84</v>
      </c>
      <c r="BK236" s="211">
        <f t="shared" si="64"/>
        <v>0</v>
      </c>
      <c r="BL236" s="14" t="s">
        <v>251</v>
      </c>
      <c r="BM236" s="210" t="s">
        <v>1973</v>
      </c>
    </row>
    <row r="237" spans="1:65" s="2" customFormat="1" ht="21.75" customHeight="1">
      <c r="A237" s="31"/>
      <c r="B237" s="32"/>
      <c r="C237" s="198" t="s">
        <v>601</v>
      </c>
      <c r="D237" s="198" t="s">
        <v>173</v>
      </c>
      <c r="E237" s="199" t="s">
        <v>1974</v>
      </c>
      <c r="F237" s="200" t="s">
        <v>1975</v>
      </c>
      <c r="G237" s="201" t="s">
        <v>176</v>
      </c>
      <c r="H237" s="202">
        <v>20.77</v>
      </c>
      <c r="I237" s="203"/>
      <c r="J237" s="204">
        <f t="shared" si="55"/>
        <v>0</v>
      </c>
      <c r="K237" s="205"/>
      <c r="L237" s="36"/>
      <c r="M237" s="206" t="s">
        <v>1</v>
      </c>
      <c r="N237" s="207" t="s">
        <v>41</v>
      </c>
      <c r="O237" s="68"/>
      <c r="P237" s="208">
        <f t="shared" si="56"/>
        <v>0</v>
      </c>
      <c r="Q237" s="208">
        <v>1.259E-2</v>
      </c>
      <c r="R237" s="208">
        <f t="shared" si="57"/>
        <v>0.26149430000000001</v>
      </c>
      <c r="S237" s="208">
        <v>0</v>
      </c>
      <c r="T237" s="209">
        <f t="shared" si="58"/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210" t="s">
        <v>251</v>
      </c>
      <c r="AT237" s="210" t="s">
        <v>173</v>
      </c>
      <c r="AU237" s="210" t="s">
        <v>86</v>
      </c>
      <c r="AY237" s="14" t="s">
        <v>169</v>
      </c>
      <c r="BE237" s="211">
        <f t="shared" si="59"/>
        <v>0</v>
      </c>
      <c r="BF237" s="211">
        <f t="shared" si="60"/>
        <v>0</v>
      </c>
      <c r="BG237" s="211">
        <f t="shared" si="61"/>
        <v>0</v>
      </c>
      <c r="BH237" s="211">
        <f t="shared" si="62"/>
        <v>0</v>
      </c>
      <c r="BI237" s="211">
        <f t="shared" si="63"/>
        <v>0</v>
      </c>
      <c r="BJ237" s="14" t="s">
        <v>84</v>
      </c>
      <c r="BK237" s="211">
        <f t="shared" si="64"/>
        <v>0</v>
      </c>
      <c r="BL237" s="14" t="s">
        <v>251</v>
      </c>
      <c r="BM237" s="210" t="s">
        <v>1976</v>
      </c>
    </row>
    <row r="238" spans="1:65" s="2" customFormat="1" ht="16.5" customHeight="1">
      <c r="A238" s="31"/>
      <c r="B238" s="32"/>
      <c r="C238" s="198" t="s">
        <v>548</v>
      </c>
      <c r="D238" s="198" t="s">
        <v>173</v>
      </c>
      <c r="E238" s="199" t="s">
        <v>1364</v>
      </c>
      <c r="F238" s="200" t="s">
        <v>1365</v>
      </c>
      <c r="G238" s="201" t="s">
        <v>176</v>
      </c>
      <c r="H238" s="202">
        <v>85.36</v>
      </c>
      <c r="I238" s="203"/>
      <c r="J238" s="204">
        <f t="shared" si="55"/>
        <v>0</v>
      </c>
      <c r="K238" s="205"/>
      <c r="L238" s="36"/>
      <c r="M238" s="206" t="s">
        <v>1</v>
      </c>
      <c r="N238" s="207" t="s">
        <v>41</v>
      </c>
      <c r="O238" s="68"/>
      <c r="P238" s="208">
        <f t="shared" si="56"/>
        <v>0</v>
      </c>
      <c r="Q238" s="208">
        <v>1E-4</v>
      </c>
      <c r="R238" s="208">
        <f t="shared" si="57"/>
        <v>8.5360000000000002E-3</v>
      </c>
      <c r="S238" s="208">
        <v>0</v>
      </c>
      <c r="T238" s="209">
        <f t="shared" si="58"/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210" t="s">
        <v>251</v>
      </c>
      <c r="AT238" s="210" t="s">
        <v>173</v>
      </c>
      <c r="AU238" s="210" t="s">
        <v>86</v>
      </c>
      <c r="AY238" s="14" t="s">
        <v>169</v>
      </c>
      <c r="BE238" s="211">
        <f t="shared" si="59"/>
        <v>0</v>
      </c>
      <c r="BF238" s="211">
        <f t="shared" si="60"/>
        <v>0</v>
      </c>
      <c r="BG238" s="211">
        <f t="shared" si="61"/>
        <v>0</v>
      </c>
      <c r="BH238" s="211">
        <f t="shared" si="62"/>
        <v>0</v>
      </c>
      <c r="BI238" s="211">
        <f t="shared" si="63"/>
        <v>0</v>
      </c>
      <c r="BJ238" s="14" t="s">
        <v>84</v>
      </c>
      <c r="BK238" s="211">
        <f t="shared" si="64"/>
        <v>0</v>
      </c>
      <c r="BL238" s="14" t="s">
        <v>251</v>
      </c>
      <c r="BM238" s="210" t="s">
        <v>1977</v>
      </c>
    </row>
    <row r="239" spans="1:65" s="2" customFormat="1" ht="16.5" customHeight="1">
      <c r="A239" s="31"/>
      <c r="B239" s="32"/>
      <c r="C239" s="198" t="s">
        <v>1978</v>
      </c>
      <c r="D239" s="198" t="s">
        <v>173</v>
      </c>
      <c r="E239" s="199" t="s">
        <v>1979</v>
      </c>
      <c r="F239" s="200" t="s">
        <v>1980</v>
      </c>
      <c r="G239" s="201" t="s">
        <v>275</v>
      </c>
      <c r="H239" s="202">
        <v>1.5249999999999999</v>
      </c>
      <c r="I239" s="203"/>
      <c r="J239" s="204">
        <f t="shared" si="55"/>
        <v>0</v>
      </c>
      <c r="K239" s="205"/>
      <c r="L239" s="36"/>
      <c r="M239" s="206" t="s">
        <v>1</v>
      </c>
      <c r="N239" s="207" t="s">
        <v>41</v>
      </c>
      <c r="O239" s="68"/>
      <c r="P239" s="208">
        <f t="shared" si="56"/>
        <v>0</v>
      </c>
      <c r="Q239" s="208">
        <v>4.3800000000000002E-3</v>
      </c>
      <c r="R239" s="208">
        <f t="shared" si="57"/>
        <v>6.6794999999999997E-3</v>
      </c>
      <c r="S239" s="208">
        <v>0</v>
      </c>
      <c r="T239" s="209">
        <f t="shared" si="58"/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210" t="s">
        <v>251</v>
      </c>
      <c r="AT239" s="210" t="s">
        <v>173</v>
      </c>
      <c r="AU239" s="210" t="s">
        <v>86</v>
      </c>
      <c r="AY239" s="14" t="s">
        <v>169</v>
      </c>
      <c r="BE239" s="211">
        <f t="shared" si="59"/>
        <v>0</v>
      </c>
      <c r="BF239" s="211">
        <f t="shared" si="60"/>
        <v>0</v>
      </c>
      <c r="BG239" s="211">
        <f t="shared" si="61"/>
        <v>0</v>
      </c>
      <c r="BH239" s="211">
        <f t="shared" si="62"/>
        <v>0</v>
      </c>
      <c r="BI239" s="211">
        <f t="shared" si="63"/>
        <v>0</v>
      </c>
      <c r="BJ239" s="14" t="s">
        <v>84</v>
      </c>
      <c r="BK239" s="211">
        <f t="shared" si="64"/>
        <v>0</v>
      </c>
      <c r="BL239" s="14" t="s">
        <v>251</v>
      </c>
      <c r="BM239" s="210" t="s">
        <v>1981</v>
      </c>
    </row>
    <row r="240" spans="1:65" s="2" customFormat="1" ht="33" customHeight="1">
      <c r="A240" s="31"/>
      <c r="B240" s="32"/>
      <c r="C240" s="198" t="s">
        <v>1312</v>
      </c>
      <c r="D240" s="198" t="s">
        <v>173</v>
      </c>
      <c r="E240" s="199" t="s">
        <v>1391</v>
      </c>
      <c r="F240" s="200" t="s">
        <v>1392</v>
      </c>
      <c r="G240" s="201" t="s">
        <v>176</v>
      </c>
      <c r="H240" s="202">
        <v>5.68</v>
      </c>
      <c r="I240" s="203"/>
      <c r="J240" s="204">
        <f t="shared" si="55"/>
        <v>0</v>
      </c>
      <c r="K240" s="205"/>
      <c r="L240" s="36"/>
      <c r="M240" s="206" t="s">
        <v>1</v>
      </c>
      <c r="N240" s="207" t="s">
        <v>41</v>
      </c>
      <c r="O240" s="68"/>
      <c r="P240" s="208">
        <f t="shared" si="56"/>
        <v>0</v>
      </c>
      <c r="Q240" s="208">
        <v>1.17E-3</v>
      </c>
      <c r="R240" s="208">
        <f t="shared" si="57"/>
        <v>6.6455999999999998E-3</v>
      </c>
      <c r="S240" s="208">
        <v>0</v>
      </c>
      <c r="T240" s="209">
        <f t="shared" si="58"/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210" t="s">
        <v>251</v>
      </c>
      <c r="AT240" s="210" t="s">
        <v>173</v>
      </c>
      <c r="AU240" s="210" t="s">
        <v>86</v>
      </c>
      <c r="AY240" s="14" t="s">
        <v>169</v>
      </c>
      <c r="BE240" s="211">
        <f t="shared" si="59"/>
        <v>0</v>
      </c>
      <c r="BF240" s="211">
        <f t="shared" si="60"/>
        <v>0</v>
      </c>
      <c r="BG240" s="211">
        <f t="shared" si="61"/>
        <v>0</v>
      </c>
      <c r="BH240" s="211">
        <f t="shared" si="62"/>
        <v>0</v>
      </c>
      <c r="BI240" s="211">
        <f t="shared" si="63"/>
        <v>0</v>
      </c>
      <c r="BJ240" s="14" t="s">
        <v>84</v>
      </c>
      <c r="BK240" s="211">
        <f t="shared" si="64"/>
        <v>0</v>
      </c>
      <c r="BL240" s="14" t="s">
        <v>251</v>
      </c>
      <c r="BM240" s="210" t="s">
        <v>1982</v>
      </c>
    </row>
    <row r="241" spans="1:65" s="2" customFormat="1" ht="33" customHeight="1">
      <c r="A241" s="31"/>
      <c r="B241" s="32"/>
      <c r="C241" s="217" t="s">
        <v>1320</v>
      </c>
      <c r="D241" s="217" t="s">
        <v>922</v>
      </c>
      <c r="E241" s="218" t="s">
        <v>1394</v>
      </c>
      <c r="F241" s="219" t="s">
        <v>1395</v>
      </c>
      <c r="G241" s="220" t="s">
        <v>176</v>
      </c>
      <c r="H241" s="221">
        <v>6</v>
      </c>
      <c r="I241" s="222"/>
      <c r="J241" s="223">
        <f t="shared" si="55"/>
        <v>0</v>
      </c>
      <c r="K241" s="224"/>
      <c r="L241" s="225"/>
      <c r="M241" s="226" t="s">
        <v>1</v>
      </c>
      <c r="N241" s="227" t="s">
        <v>41</v>
      </c>
      <c r="O241" s="68"/>
      <c r="P241" s="208">
        <f t="shared" si="56"/>
        <v>0</v>
      </c>
      <c r="Q241" s="208">
        <v>3.8999999999999998E-3</v>
      </c>
      <c r="R241" s="208">
        <f t="shared" si="57"/>
        <v>2.3399999999999997E-2</v>
      </c>
      <c r="S241" s="208">
        <v>0</v>
      </c>
      <c r="T241" s="209">
        <f t="shared" si="58"/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210" t="s">
        <v>259</v>
      </c>
      <c r="AT241" s="210" t="s">
        <v>922</v>
      </c>
      <c r="AU241" s="210" t="s">
        <v>86</v>
      </c>
      <c r="AY241" s="14" t="s">
        <v>169</v>
      </c>
      <c r="BE241" s="211">
        <f t="shared" si="59"/>
        <v>0</v>
      </c>
      <c r="BF241" s="211">
        <f t="shared" si="60"/>
        <v>0</v>
      </c>
      <c r="BG241" s="211">
        <f t="shared" si="61"/>
        <v>0</v>
      </c>
      <c r="BH241" s="211">
        <f t="shared" si="62"/>
        <v>0</v>
      </c>
      <c r="BI241" s="211">
        <f t="shared" si="63"/>
        <v>0</v>
      </c>
      <c r="BJ241" s="14" t="s">
        <v>84</v>
      </c>
      <c r="BK241" s="211">
        <f t="shared" si="64"/>
        <v>0</v>
      </c>
      <c r="BL241" s="14" t="s">
        <v>251</v>
      </c>
      <c r="BM241" s="210" t="s">
        <v>1983</v>
      </c>
    </row>
    <row r="242" spans="1:65" s="2" customFormat="1" ht="21.75" customHeight="1">
      <c r="A242" s="31"/>
      <c r="B242" s="32"/>
      <c r="C242" s="198" t="s">
        <v>1126</v>
      </c>
      <c r="D242" s="198" t="s">
        <v>173</v>
      </c>
      <c r="E242" s="199" t="s">
        <v>1984</v>
      </c>
      <c r="F242" s="200" t="s">
        <v>1985</v>
      </c>
      <c r="G242" s="201" t="s">
        <v>220</v>
      </c>
      <c r="H242" s="202">
        <v>7.3559999999999999</v>
      </c>
      <c r="I242" s="203"/>
      <c r="J242" s="204">
        <f t="shared" si="55"/>
        <v>0</v>
      </c>
      <c r="K242" s="205"/>
      <c r="L242" s="36"/>
      <c r="M242" s="206" t="s">
        <v>1</v>
      </c>
      <c r="N242" s="207" t="s">
        <v>41</v>
      </c>
      <c r="O242" s="68"/>
      <c r="P242" s="208">
        <f t="shared" si="56"/>
        <v>0</v>
      </c>
      <c r="Q242" s="208">
        <v>0</v>
      </c>
      <c r="R242" s="208">
        <f t="shared" si="57"/>
        <v>0</v>
      </c>
      <c r="S242" s="208">
        <v>0</v>
      </c>
      <c r="T242" s="209">
        <f t="shared" si="58"/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210" t="s">
        <v>251</v>
      </c>
      <c r="AT242" s="210" t="s">
        <v>173</v>
      </c>
      <c r="AU242" s="210" t="s">
        <v>86</v>
      </c>
      <c r="AY242" s="14" t="s">
        <v>169</v>
      </c>
      <c r="BE242" s="211">
        <f t="shared" si="59"/>
        <v>0</v>
      </c>
      <c r="BF242" s="211">
        <f t="shared" si="60"/>
        <v>0</v>
      </c>
      <c r="BG242" s="211">
        <f t="shared" si="61"/>
        <v>0</v>
      </c>
      <c r="BH242" s="211">
        <f t="shared" si="62"/>
        <v>0</v>
      </c>
      <c r="BI242" s="211">
        <f t="shared" si="63"/>
        <v>0</v>
      </c>
      <c r="BJ242" s="14" t="s">
        <v>84</v>
      </c>
      <c r="BK242" s="211">
        <f t="shared" si="64"/>
        <v>0</v>
      </c>
      <c r="BL242" s="14" t="s">
        <v>251</v>
      </c>
      <c r="BM242" s="210" t="s">
        <v>1986</v>
      </c>
    </row>
    <row r="243" spans="1:65" s="12" customFormat="1" ht="22.9" customHeight="1">
      <c r="B243" s="182"/>
      <c r="C243" s="183"/>
      <c r="D243" s="184" t="s">
        <v>75</v>
      </c>
      <c r="E243" s="196" t="s">
        <v>510</v>
      </c>
      <c r="F243" s="196" t="s">
        <v>511</v>
      </c>
      <c r="G243" s="183"/>
      <c r="H243" s="183"/>
      <c r="I243" s="186"/>
      <c r="J243" s="197">
        <f>BK243</f>
        <v>0</v>
      </c>
      <c r="K243" s="183"/>
      <c r="L243" s="188"/>
      <c r="M243" s="189"/>
      <c r="N243" s="190"/>
      <c r="O243" s="190"/>
      <c r="P243" s="191">
        <f>SUM(P244:P264)</f>
        <v>0</v>
      </c>
      <c r="Q243" s="190"/>
      <c r="R243" s="191">
        <f>SUM(R244:R264)</f>
        <v>0.69430799999999981</v>
      </c>
      <c r="S243" s="190"/>
      <c r="T243" s="192">
        <f>SUM(T244:T264)</f>
        <v>0</v>
      </c>
      <c r="AR243" s="193" t="s">
        <v>86</v>
      </c>
      <c r="AT243" s="194" t="s">
        <v>75</v>
      </c>
      <c r="AU243" s="194" t="s">
        <v>84</v>
      </c>
      <c r="AY243" s="193" t="s">
        <v>169</v>
      </c>
      <c r="BK243" s="195">
        <f>SUM(BK244:BK264)</f>
        <v>0</v>
      </c>
    </row>
    <row r="244" spans="1:65" s="2" customFormat="1" ht="21.75" customHeight="1">
      <c r="A244" s="31"/>
      <c r="B244" s="32"/>
      <c r="C244" s="198" t="s">
        <v>84</v>
      </c>
      <c r="D244" s="198" t="s">
        <v>173</v>
      </c>
      <c r="E244" s="199" t="s">
        <v>1417</v>
      </c>
      <c r="F244" s="200" t="s">
        <v>1418</v>
      </c>
      <c r="G244" s="201" t="s">
        <v>275</v>
      </c>
      <c r="H244" s="202">
        <v>109.2</v>
      </c>
      <c r="I244" s="203"/>
      <c r="J244" s="204">
        <f t="shared" ref="J244:J264" si="65">ROUND(I244*H244,2)</f>
        <v>0</v>
      </c>
      <c r="K244" s="205"/>
      <c r="L244" s="36"/>
      <c r="M244" s="206" t="s">
        <v>1</v>
      </c>
      <c r="N244" s="207" t="s">
        <v>41</v>
      </c>
      <c r="O244" s="68"/>
      <c r="P244" s="208">
        <f t="shared" ref="P244:P264" si="66">O244*H244</f>
        <v>0</v>
      </c>
      <c r="Q244" s="208">
        <v>2.7E-4</v>
      </c>
      <c r="R244" s="208">
        <f t="shared" ref="R244:R264" si="67">Q244*H244</f>
        <v>2.9484E-2</v>
      </c>
      <c r="S244" s="208">
        <v>0</v>
      </c>
      <c r="T244" s="209">
        <f t="shared" ref="T244:T264" si="68">S244*H244</f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210" t="s">
        <v>251</v>
      </c>
      <c r="AT244" s="210" t="s">
        <v>173</v>
      </c>
      <c r="AU244" s="210" t="s">
        <v>86</v>
      </c>
      <c r="AY244" s="14" t="s">
        <v>169</v>
      </c>
      <c r="BE244" s="211">
        <f t="shared" ref="BE244:BE264" si="69">IF(N244="základní",J244,0)</f>
        <v>0</v>
      </c>
      <c r="BF244" s="211">
        <f t="shared" ref="BF244:BF264" si="70">IF(N244="snížená",J244,0)</f>
        <v>0</v>
      </c>
      <c r="BG244" s="211">
        <f t="shared" ref="BG244:BG264" si="71">IF(N244="zákl. přenesená",J244,0)</f>
        <v>0</v>
      </c>
      <c r="BH244" s="211">
        <f t="shared" ref="BH244:BH264" si="72">IF(N244="sníž. přenesená",J244,0)</f>
        <v>0</v>
      </c>
      <c r="BI244" s="211">
        <f t="shared" ref="BI244:BI264" si="73">IF(N244="nulová",J244,0)</f>
        <v>0</v>
      </c>
      <c r="BJ244" s="14" t="s">
        <v>84</v>
      </c>
      <c r="BK244" s="211">
        <f t="shared" ref="BK244:BK264" si="74">ROUND(I244*H244,2)</f>
        <v>0</v>
      </c>
      <c r="BL244" s="14" t="s">
        <v>251</v>
      </c>
      <c r="BM244" s="210" t="s">
        <v>1987</v>
      </c>
    </row>
    <row r="245" spans="1:65" s="2" customFormat="1" ht="33" customHeight="1">
      <c r="A245" s="31"/>
      <c r="B245" s="32"/>
      <c r="C245" s="217" t="s">
        <v>217</v>
      </c>
      <c r="D245" s="217" t="s">
        <v>922</v>
      </c>
      <c r="E245" s="218" t="s">
        <v>1423</v>
      </c>
      <c r="F245" s="219" t="s">
        <v>1424</v>
      </c>
      <c r="G245" s="220" t="s">
        <v>176</v>
      </c>
      <c r="H245" s="221">
        <v>15</v>
      </c>
      <c r="I245" s="222"/>
      <c r="J245" s="223">
        <f t="shared" si="65"/>
        <v>0</v>
      </c>
      <c r="K245" s="224"/>
      <c r="L245" s="225"/>
      <c r="M245" s="226" t="s">
        <v>1</v>
      </c>
      <c r="N245" s="227" t="s">
        <v>41</v>
      </c>
      <c r="O245" s="68"/>
      <c r="P245" s="208">
        <f t="shared" si="66"/>
        <v>0</v>
      </c>
      <c r="Q245" s="208">
        <v>3.3329999999999999E-2</v>
      </c>
      <c r="R245" s="208">
        <f t="shared" si="67"/>
        <v>0.49995000000000001</v>
      </c>
      <c r="S245" s="208">
        <v>0</v>
      </c>
      <c r="T245" s="209">
        <f t="shared" si="68"/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210" t="s">
        <v>259</v>
      </c>
      <c r="AT245" s="210" t="s">
        <v>922</v>
      </c>
      <c r="AU245" s="210" t="s">
        <v>86</v>
      </c>
      <c r="AY245" s="14" t="s">
        <v>169</v>
      </c>
      <c r="BE245" s="211">
        <f t="shared" si="69"/>
        <v>0</v>
      </c>
      <c r="BF245" s="211">
        <f t="shared" si="70"/>
        <v>0</v>
      </c>
      <c r="BG245" s="211">
        <f t="shared" si="71"/>
        <v>0</v>
      </c>
      <c r="BH245" s="211">
        <f t="shared" si="72"/>
        <v>0</v>
      </c>
      <c r="BI245" s="211">
        <f t="shared" si="73"/>
        <v>0</v>
      </c>
      <c r="BJ245" s="14" t="s">
        <v>84</v>
      </c>
      <c r="BK245" s="211">
        <f t="shared" si="74"/>
        <v>0</v>
      </c>
      <c r="BL245" s="14" t="s">
        <v>251</v>
      </c>
      <c r="BM245" s="210" t="s">
        <v>1988</v>
      </c>
    </row>
    <row r="246" spans="1:65" s="2" customFormat="1" ht="33" customHeight="1">
      <c r="A246" s="31"/>
      <c r="B246" s="32"/>
      <c r="C246" s="217" t="s">
        <v>177</v>
      </c>
      <c r="D246" s="217" t="s">
        <v>922</v>
      </c>
      <c r="E246" s="218" t="s">
        <v>1426</v>
      </c>
      <c r="F246" s="219" t="s">
        <v>1427</v>
      </c>
      <c r="G246" s="220" t="s">
        <v>176</v>
      </c>
      <c r="H246" s="221">
        <v>3</v>
      </c>
      <c r="I246" s="222"/>
      <c r="J246" s="223">
        <f t="shared" si="65"/>
        <v>0</v>
      </c>
      <c r="K246" s="224"/>
      <c r="L246" s="225"/>
      <c r="M246" s="226" t="s">
        <v>1</v>
      </c>
      <c r="N246" s="227" t="s">
        <v>41</v>
      </c>
      <c r="O246" s="68"/>
      <c r="P246" s="208">
        <f t="shared" si="66"/>
        <v>0</v>
      </c>
      <c r="Q246" s="208">
        <v>3.3329999999999999E-2</v>
      </c>
      <c r="R246" s="208">
        <f t="shared" si="67"/>
        <v>9.9989999999999996E-2</v>
      </c>
      <c r="S246" s="208">
        <v>0</v>
      </c>
      <c r="T246" s="209">
        <f t="shared" si="68"/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210" t="s">
        <v>259</v>
      </c>
      <c r="AT246" s="210" t="s">
        <v>922</v>
      </c>
      <c r="AU246" s="210" t="s">
        <v>86</v>
      </c>
      <c r="AY246" s="14" t="s">
        <v>169</v>
      </c>
      <c r="BE246" s="211">
        <f t="shared" si="69"/>
        <v>0</v>
      </c>
      <c r="BF246" s="211">
        <f t="shared" si="70"/>
        <v>0</v>
      </c>
      <c r="BG246" s="211">
        <f t="shared" si="71"/>
        <v>0</v>
      </c>
      <c r="BH246" s="211">
        <f t="shared" si="72"/>
        <v>0</v>
      </c>
      <c r="BI246" s="211">
        <f t="shared" si="73"/>
        <v>0</v>
      </c>
      <c r="BJ246" s="14" t="s">
        <v>84</v>
      </c>
      <c r="BK246" s="211">
        <f t="shared" si="74"/>
        <v>0</v>
      </c>
      <c r="BL246" s="14" t="s">
        <v>251</v>
      </c>
      <c r="BM246" s="210" t="s">
        <v>1989</v>
      </c>
    </row>
    <row r="247" spans="1:65" s="2" customFormat="1" ht="21.75" customHeight="1">
      <c r="A247" s="31"/>
      <c r="B247" s="32"/>
      <c r="C247" s="198" t="s">
        <v>342</v>
      </c>
      <c r="D247" s="198" t="s">
        <v>173</v>
      </c>
      <c r="E247" s="199" t="s">
        <v>1435</v>
      </c>
      <c r="F247" s="200" t="s">
        <v>1436</v>
      </c>
      <c r="G247" s="201" t="s">
        <v>275</v>
      </c>
      <c r="H247" s="202">
        <v>109.2</v>
      </c>
      <c r="I247" s="203"/>
      <c r="J247" s="204">
        <f t="shared" si="65"/>
        <v>0</v>
      </c>
      <c r="K247" s="205"/>
      <c r="L247" s="36"/>
      <c r="M247" s="206" t="s">
        <v>1</v>
      </c>
      <c r="N247" s="207" t="s">
        <v>41</v>
      </c>
      <c r="O247" s="68"/>
      <c r="P247" s="208">
        <f t="shared" si="66"/>
        <v>0</v>
      </c>
      <c r="Q247" s="208">
        <v>2.7E-4</v>
      </c>
      <c r="R247" s="208">
        <f t="shared" si="67"/>
        <v>2.9484E-2</v>
      </c>
      <c r="S247" s="208">
        <v>0</v>
      </c>
      <c r="T247" s="209">
        <f t="shared" si="68"/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210" t="s">
        <v>251</v>
      </c>
      <c r="AT247" s="210" t="s">
        <v>173</v>
      </c>
      <c r="AU247" s="210" t="s">
        <v>86</v>
      </c>
      <c r="AY247" s="14" t="s">
        <v>169</v>
      </c>
      <c r="BE247" s="211">
        <f t="shared" si="69"/>
        <v>0</v>
      </c>
      <c r="BF247" s="211">
        <f t="shared" si="70"/>
        <v>0</v>
      </c>
      <c r="BG247" s="211">
        <f t="shared" si="71"/>
        <v>0</v>
      </c>
      <c r="BH247" s="211">
        <f t="shared" si="72"/>
        <v>0</v>
      </c>
      <c r="BI247" s="211">
        <f t="shared" si="73"/>
        <v>0</v>
      </c>
      <c r="BJ247" s="14" t="s">
        <v>84</v>
      </c>
      <c r="BK247" s="211">
        <f t="shared" si="74"/>
        <v>0</v>
      </c>
      <c r="BL247" s="14" t="s">
        <v>251</v>
      </c>
      <c r="BM247" s="210" t="s">
        <v>1990</v>
      </c>
    </row>
    <row r="248" spans="1:65" s="2" customFormat="1" ht="21.75" customHeight="1">
      <c r="A248" s="31"/>
      <c r="B248" s="32"/>
      <c r="C248" s="198" t="s">
        <v>1225</v>
      </c>
      <c r="D248" s="198" t="s">
        <v>173</v>
      </c>
      <c r="E248" s="199" t="s">
        <v>1991</v>
      </c>
      <c r="F248" s="200" t="s">
        <v>1992</v>
      </c>
      <c r="G248" s="201" t="s">
        <v>280</v>
      </c>
      <c r="H248" s="202">
        <v>10</v>
      </c>
      <c r="I248" s="203"/>
      <c r="J248" s="204">
        <f t="shared" si="65"/>
        <v>0</v>
      </c>
      <c r="K248" s="205"/>
      <c r="L248" s="36"/>
      <c r="M248" s="206" t="s">
        <v>1</v>
      </c>
      <c r="N248" s="207" t="s">
        <v>41</v>
      </c>
      <c r="O248" s="68"/>
      <c r="P248" s="208">
        <f t="shared" si="66"/>
        <v>0</v>
      </c>
      <c r="Q248" s="208">
        <v>0</v>
      </c>
      <c r="R248" s="208">
        <f t="shared" si="67"/>
        <v>0</v>
      </c>
      <c r="S248" s="208">
        <v>0</v>
      </c>
      <c r="T248" s="209">
        <f t="shared" si="68"/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210" t="s">
        <v>251</v>
      </c>
      <c r="AT248" s="210" t="s">
        <v>173</v>
      </c>
      <c r="AU248" s="210" t="s">
        <v>86</v>
      </c>
      <c r="AY248" s="14" t="s">
        <v>169</v>
      </c>
      <c r="BE248" s="211">
        <f t="shared" si="69"/>
        <v>0</v>
      </c>
      <c r="BF248" s="211">
        <f t="shared" si="70"/>
        <v>0</v>
      </c>
      <c r="BG248" s="211">
        <f t="shared" si="71"/>
        <v>0</v>
      </c>
      <c r="BH248" s="211">
        <f t="shared" si="72"/>
        <v>0</v>
      </c>
      <c r="BI248" s="211">
        <f t="shared" si="73"/>
        <v>0</v>
      </c>
      <c r="BJ248" s="14" t="s">
        <v>84</v>
      </c>
      <c r="BK248" s="211">
        <f t="shared" si="74"/>
        <v>0</v>
      </c>
      <c r="BL248" s="14" t="s">
        <v>251</v>
      </c>
      <c r="BM248" s="210" t="s">
        <v>1993</v>
      </c>
    </row>
    <row r="249" spans="1:65" s="2" customFormat="1" ht="33" customHeight="1">
      <c r="A249" s="31"/>
      <c r="B249" s="32"/>
      <c r="C249" s="217" t="s">
        <v>1233</v>
      </c>
      <c r="D249" s="217" t="s">
        <v>922</v>
      </c>
      <c r="E249" s="218" t="s">
        <v>1994</v>
      </c>
      <c r="F249" s="219" t="s">
        <v>1995</v>
      </c>
      <c r="G249" s="220" t="s">
        <v>275</v>
      </c>
      <c r="H249" s="221">
        <v>7.2</v>
      </c>
      <c r="I249" s="222"/>
      <c r="J249" s="223">
        <f t="shared" si="65"/>
        <v>0</v>
      </c>
      <c r="K249" s="224"/>
      <c r="L249" s="225"/>
      <c r="M249" s="226" t="s">
        <v>1</v>
      </c>
      <c r="N249" s="227" t="s">
        <v>41</v>
      </c>
      <c r="O249" s="68"/>
      <c r="P249" s="208">
        <f t="shared" si="66"/>
        <v>0</v>
      </c>
      <c r="Q249" s="208">
        <v>3.0000000000000001E-3</v>
      </c>
      <c r="R249" s="208">
        <f t="shared" si="67"/>
        <v>2.1600000000000001E-2</v>
      </c>
      <c r="S249" s="208">
        <v>0</v>
      </c>
      <c r="T249" s="209">
        <f t="shared" si="68"/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210" t="s">
        <v>259</v>
      </c>
      <c r="AT249" s="210" t="s">
        <v>922</v>
      </c>
      <c r="AU249" s="210" t="s">
        <v>86</v>
      </c>
      <c r="AY249" s="14" t="s">
        <v>169</v>
      </c>
      <c r="BE249" s="211">
        <f t="shared" si="69"/>
        <v>0</v>
      </c>
      <c r="BF249" s="211">
        <f t="shared" si="70"/>
        <v>0</v>
      </c>
      <c r="BG249" s="211">
        <f t="shared" si="71"/>
        <v>0</v>
      </c>
      <c r="BH249" s="211">
        <f t="shared" si="72"/>
        <v>0</v>
      </c>
      <c r="BI249" s="211">
        <f t="shared" si="73"/>
        <v>0</v>
      </c>
      <c r="BJ249" s="14" t="s">
        <v>84</v>
      </c>
      <c r="BK249" s="211">
        <f t="shared" si="74"/>
        <v>0</v>
      </c>
      <c r="BL249" s="14" t="s">
        <v>251</v>
      </c>
      <c r="BM249" s="210" t="s">
        <v>1996</v>
      </c>
    </row>
    <row r="250" spans="1:65" s="2" customFormat="1" ht="21.75" customHeight="1">
      <c r="A250" s="31"/>
      <c r="B250" s="32"/>
      <c r="C250" s="217" t="s">
        <v>1528</v>
      </c>
      <c r="D250" s="217" t="s">
        <v>922</v>
      </c>
      <c r="E250" s="218" t="s">
        <v>1997</v>
      </c>
      <c r="F250" s="219" t="s">
        <v>1998</v>
      </c>
      <c r="G250" s="220" t="s">
        <v>275</v>
      </c>
      <c r="H250" s="221">
        <v>4.2</v>
      </c>
      <c r="I250" s="222"/>
      <c r="J250" s="223">
        <f t="shared" si="65"/>
        <v>0</v>
      </c>
      <c r="K250" s="224"/>
      <c r="L250" s="225"/>
      <c r="M250" s="226" t="s">
        <v>1</v>
      </c>
      <c r="N250" s="227" t="s">
        <v>41</v>
      </c>
      <c r="O250" s="68"/>
      <c r="P250" s="208">
        <f t="shared" si="66"/>
        <v>0</v>
      </c>
      <c r="Q250" s="208">
        <v>3.0000000000000001E-3</v>
      </c>
      <c r="R250" s="208">
        <f t="shared" si="67"/>
        <v>1.26E-2</v>
      </c>
      <c r="S250" s="208">
        <v>0</v>
      </c>
      <c r="T250" s="209">
        <f t="shared" si="68"/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210" t="s">
        <v>259</v>
      </c>
      <c r="AT250" s="210" t="s">
        <v>922</v>
      </c>
      <c r="AU250" s="210" t="s">
        <v>86</v>
      </c>
      <c r="AY250" s="14" t="s">
        <v>169</v>
      </c>
      <c r="BE250" s="211">
        <f t="shared" si="69"/>
        <v>0</v>
      </c>
      <c r="BF250" s="211">
        <f t="shared" si="70"/>
        <v>0</v>
      </c>
      <c r="BG250" s="211">
        <f t="shared" si="71"/>
        <v>0</v>
      </c>
      <c r="BH250" s="211">
        <f t="shared" si="72"/>
        <v>0</v>
      </c>
      <c r="BI250" s="211">
        <f t="shared" si="73"/>
        <v>0</v>
      </c>
      <c r="BJ250" s="14" t="s">
        <v>84</v>
      </c>
      <c r="BK250" s="211">
        <f t="shared" si="74"/>
        <v>0</v>
      </c>
      <c r="BL250" s="14" t="s">
        <v>251</v>
      </c>
      <c r="BM250" s="210" t="s">
        <v>1999</v>
      </c>
    </row>
    <row r="251" spans="1:65" s="2" customFormat="1" ht="21.75" customHeight="1">
      <c r="A251" s="31"/>
      <c r="B251" s="32"/>
      <c r="C251" s="217" t="s">
        <v>1190</v>
      </c>
      <c r="D251" s="217" t="s">
        <v>922</v>
      </c>
      <c r="E251" s="218" t="s">
        <v>2000</v>
      </c>
      <c r="F251" s="219" t="s">
        <v>2001</v>
      </c>
      <c r="G251" s="220" t="s">
        <v>280</v>
      </c>
      <c r="H251" s="221">
        <v>20</v>
      </c>
      <c r="I251" s="222"/>
      <c r="J251" s="223">
        <f t="shared" si="65"/>
        <v>0</v>
      </c>
      <c r="K251" s="224"/>
      <c r="L251" s="225"/>
      <c r="M251" s="226" t="s">
        <v>1</v>
      </c>
      <c r="N251" s="227" t="s">
        <v>41</v>
      </c>
      <c r="O251" s="68"/>
      <c r="P251" s="208">
        <f t="shared" si="66"/>
        <v>0</v>
      </c>
      <c r="Q251" s="208">
        <v>6.0000000000000002E-5</v>
      </c>
      <c r="R251" s="208">
        <f t="shared" si="67"/>
        <v>1.2000000000000001E-3</v>
      </c>
      <c r="S251" s="208">
        <v>0</v>
      </c>
      <c r="T251" s="209">
        <f t="shared" si="68"/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210" t="s">
        <v>259</v>
      </c>
      <c r="AT251" s="210" t="s">
        <v>922</v>
      </c>
      <c r="AU251" s="210" t="s">
        <v>86</v>
      </c>
      <c r="AY251" s="14" t="s">
        <v>169</v>
      </c>
      <c r="BE251" s="211">
        <f t="shared" si="69"/>
        <v>0</v>
      </c>
      <c r="BF251" s="211">
        <f t="shared" si="70"/>
        <v>0</v>
      </c>
      <c r="BG251" s="211">
        <f t="shared" si="71"/>
        <v>0</v>
      </c>
      <c r="BH251" s="211">
        <f t="shared" si="72"/>
        <v>0</v>
      </c>
      <c r="BI251" s="211">
        <f t="shared" si="73"/>
        <v>0</v>
      </c>
      <c r="BJ251" s="14" t="s">
        <v>84</v>
      </c>
      <c r="BK251" s="211">
        <f t="shared" si="74"/>
        <v>0</v>
      </c>
      <c r="BL251" s="14" t="s">
        <v>251</v>
      </c>
      <c r="BM251" s="210" t="s">
        <v>2002</v>
      </c>
    </row>
    <row r="252" spans="1:65" s="2" customFormat="1" ht="33" customHeight="1">
      <c r="A252" s="31"/>
      <c r="B252" s="32"/>
      <c r="C252" s="198" t="s">
        <v>1610</v>
      </c>
      <c r="D252" s="198" t="s">
        <v>173</v>
      </c>
      <c r="E252" s="199" t="s">
        <v>2003</v>
      </c>
      <c r="F252" s="200" t="s">
        <v>2004</v>
      </c>
      <c r="G252" s="201" t="s">
        <v>526</v>
      </c>
      <c r="H252" s="202">
        <v>1</v>
      </c>
      <c r="I252" s="203"/>
      <c r="J252" s="204">
        <f t="shared" si="65"/>
        <v>0</v>
      </c>
      <c r="K252" s="205"/>
      <c r="L252" s="36"/>
      <c r="M252" s="206" t="s">
        <v>1</v>
      </c>
      <c r="N252" s="207" t="s">
        <v>41</v>
      </c>
      <c r="O252" s="68"/>
      <c r="P252" s="208">
        <f t="shared" si="66"/>
        <v>0</v>
      </c>
      <c r="Q252" s="208">
        <v>0</v>
      </c>
      <c r="R252" s="208">
        <f t="shared" si="67"/>
        <v>0</v>
      </c>
      <c r="S252" s="208">
        <v>0</v>
      </c>
      <c r="T252" s="209">
        <f t="shared" si="68"/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210" t="s">
        <v>251</v>
      </c>
      <c r="AT252" s="210" t="s">
        <v>173</v>
      </c>
      <c r="AU252" s="210" t="s">
        <v>86</v>
      </c>
      <c r="AY252" s="14" t="s">
        <v>169</v>
      </c>
      <c r="BE252" s="211">
        <f t="shared" si="69"/>
        <v>0</v>
      </c>
      <c r="BF252" s="211">
        <f t="shared" si="70"/>
        <v>0</v>
      </c>
      <c r="BG252" s="211">
        <f t="shared" si="71"/>
        <v>0</v>
      </c>
      <c r="BH252" s="211">
        <f t="shared" si="72"/>
        <v>0</v>
      </c>
      <c r="BI252" s="211">
        <f t="shared" si="73"/>
        <v>0</v>
      </c>
      <c r="BJ252" s="14" t="s">
        <v>84</v>
      </c>
      <c r="BK252" s="211">
        <f t="shared" si="74"/>
        <v>0</v>
      </c>
      <c r="BL252" s="14" t="s">
        <v>251</v>
      </c>
      <c r="BM252" s="210" t="s">
        <v>2005</v>
      </c>
    </row>
    <row r="253" spans="1:65" s="2" customFormat="1" ht="21.75" customHeight="1">
      <c r="A253" s="31"/>
      <c r="B253" s="32"/>
      <c r="C253" s="198" t="s">
        <v>1355</v>
      </c>
      <c r="D253" s="198" t="s">
        <v>173</v>
      </c>
      <c r="E253" s="199" t="s">
        <v>2006</v>
      </c>
      <c r="F253" s="200" t="s">
        <v>2007</v>
      </c>
      <c r="G253" s="201" t="s">
        <v>526</v>
      </c>
      <c r="H253" s="202">
        <v>1</v>
      </c>
      <c r="I253" s="203"/>
      <c r="J253" s="204">
        <f t="shared" si="65"/>
        <v>0</v>
      </c>
      <c r="K253" s="205"/>
      <c r="L253" s="36"/>
      <c r="M253" s="206" t="s">
        <v>1</v>
      </c>
      <c r="N253" s="207" t="s">
        <v>41</v>
      </c>
      <c r="O253" s="68"/>
      <c r="P253" s="208">
        <f t="shared" si="66"/>
        <v>0</v>
      </c>
      <c r="Q253" s="208">
        <v>0</v>
      </c>
      <c r="R253" s="208">
        <f t="shared" si="67"/>
        <v>0</v>
      </c>
      <c r="S253" s="208">
        <v>0</v>
      </c>
      <c r="T253" s="209">
        <f t="shared" si="68"/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210" t="s">
        <v>251</v>
      </c>
      <c r="AT253" s="210" t="s">
        <v>173</v>
      </c>
      <c r="AU253" s="210" t="s">
        <v>86</v>
      </c>
      <c r="AY253" s="14" t="s">
        <v>169</v>
      </c>
      <c r="BE253" s="211">
        <f t="shared" si="69"/>
        <v>0</v>
      </c>
      <c r="BF253" s="211">
        <f t="shared" si="70"/>
        <v>0</v>
      </c>
      <c r="BG253" s="211">
        <f t="shared" si="71"/>
        <v>0</v>
      </c>
      <c r="BH253" s="211">
        <f t="shared" si="72"/>
        <v>0</v>
      </c>
      <c r="BI253" s="211">
        <f t="shared" si="73"/>
        <v>0</v>
      </c>
      <c r="BJ253" s="14" t="s">
        <v>84</v>
      </c>
      <c r="BK253" s="211">
        <f t="shared" si="74"/>
        <v>0</v>
      </c>
      <c r="BL253" s="14" t="s">
        <v>251</v>
      </c>
      <c r="BM253" s="210" t="s">
        <v>2008</v>
      </c>
    </row>
    <row r="254" spans="1:65" s="2" customFormat="1" ht="33" customHeight="1">
      <c r="A254" s="31"/>
      <c r="B254" s="32"/>
      <c r="C254" s="198" t="s">
        <v>1359</v>
      </c>
      <c r="D254" s="198" t="s">
        <v>173</v>
      </c>
      <c r="E254" s="199" t="s">
        <v>2009</v>
      </c>
      <c r="F254" s="200" t="s">
        <v>2010</v>
      </c>
      <c r="G254" s="201" t="s">
        <v>526</v>
      </c>
      <c r="H254" s="202">
        <v>1</v>
      </c>
      <c r="I254" s="203"/>
      <c r="J254" s="204">
        <f t="shared" si="65"/>
        <v>0</v>
      </c>
      <c r="K254" s="205"/>
      <c r="L254" s="36"/>
      <c r="M254" s="206" t="s">
        <v>1</v>
      </c>
      <c r="N254" s="207" t="s">
        <v>41</v>
      </c>
      <c r="O254" s="68"/>
      <c r="P254" s="208">
        <f t="shared" si="66"/>
        <v>0</v>
      </c>
      <c r="Q254" s="208">
        <v>0</v>
      </c>
      <c r="R254" s="208">
        <f t="shared" si="67"/>
        <v>0</v>
      </c>
      <c r="S254" s="208">
        <v>0</v>
      </c>
      <c r="T254" s="209">
        <f t="shared" si="68"/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210" t="s">
        <v>251</v>
      </c>
      <c r="AT254" s="210" t="s">
        <v>173</v>
      </c>
      <c r="AU254" s="210" t="s">
        <v>86</v>
      </c>
      <c r="AY254" s="14" t="s">
        <v>169</v>
      </c>
      <c r="BE254" s="211">
        <f t="shared" si="69"/>
        <v>0</v>
      </c>
      <c r="BF254" s="211">
        <f t="shared" si="70"/>
        <v>0</v>
      </c>
      <c r="BG254" s="211">
        <f t="shared" si="71"/>
        <v>0</v>
      </c>
      <c r="BH254" s="211">
        <f t="shared" si="72"/>
        <v>0</v>
      </c>
      <c r="BI254" s="211">
        <f t="shared" si="73"/>
        <v>0</v>
      </c>
      <c r="BJ254" s="14" t="s">
        <v>84</v>
      </c>
      <c r="BK254" s="211">
        <f t="shared" si="74"/>
        <v>0</v>
      </c>
      <c r="BL254" s="14" t="s">
        <v>251</v>
      </c>
      <c r="BM254" s="210" t="s">
        <v>2011</v>
      </c>
    </row>
    <row r="255" spans="1:65" s="2" customFormat="1" ht="33" customHeight="1">
      <c r="A255" s="31"/>
      <c r="B255" s="32"/>
      <c r="C255" s="198" t="s">
        <v>1614</v>
      </c>
      <c r="D255" s="198" t="s">
        <v>173</v>
      </c>
      <c r="E255" s="199" t="s">
        <v>2012</v>
      </c>
      <c r="F255" s="200" t="s">
        <v>2013</v>
      </c>
      <c r="G255" s="201" t="s">
        <v>526</v>
      </c>
      <c r="H255" s="202">
        <v>1</v>
      </c>
      <c r="I255" s="203"/>
      <c r="J255" s="204">
        <f t="shared" si="65"/>
        <v>0</v>
      </c>
      <c r="K255" s="205"/>
      <c r="L255" s="36"/>
      <c r="M255" s="206" t="s">
        <v>1</v>
      </c>
      <c r="N255" s="207" t="s">
        <v>41</v>
      </c>
      <c r="O255" s="68"/>
      <c r="P255" s="208">
        <f t="shared" si="66"/>
        <v>0</v>
      </c>
      <c r="Q255" s="208">
        <v>0</v>
      </c>
      <c r="R255" s="208">
        <f t="shared" si="67"/>
        <v>0</v>
      </c>
      <c r="S255" s="208">
        <v>0</v>
      </c>
      <c r="T255" s="209">
        <f t="shared" si="68"/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210" t="s">
        <v>251</v>
      </c>
      <c r="AT255" s="210" t="s">
        <v>173</v>
      </c>
      <c r="AU255" s="210" t="s">
        <v>86</v>
      </c>
      <c r="AY255" s="14" t="s">
        <v>169</v>
      </c>
      <c r="BE255" s="211">
        <f t="shared" si="69"/>
        <v>0</v>
      </c>
      <c r="BF255" s="211">
        <f t="shared" si="70"/>
        <v>0</v>
      </c>
      <c r="BG255" s="211">
        <f t="shared" si="71"/>
        <v>0</v>
      </c>
      <c r="BH255" s="211">
        <f t="shared" si="72"/>
        <v>0</v>
      </c>
      <c r="BI255" s="211">
        <f t="shared" si="73"/>
        <v>0</v>
      </c>
      <c r="BJ255" s="14" t="s">
        <v>84</v>
      </c>
      <c r="BK255" s="211">
        <f t="shared" si="74"/>
        <v>0</v>
      </c>
      <c r="BL255" s="14" t="s">
        <v>251</v>
      </c>
      <c r="BM255" s="210" t="s">
        <v>2014</v>
      </c>
    </row>
    <row r="256" spans="1:65" s="2" customFormat="1" ht="21.75" customHeight="1">
      <c r="A256" s="31"/>
      <c r="B256" s="32"/>
      <c r="C256" s="198" t="s">
        <v>1363</v>
      </c>
      <c r="D256" s="198" t="s">
        <v>173</v>
      </c>
      <c r="E256" s="199" t="s">
        <v>2015</v>
      </c>
      <c r="F256" s="200" t="s">
        <v>2016</v>
      </c>
      <c r="G256" s="201" t="s">
        <v>526</v>
      </c>
      <c r="H256" s="202">
        <v>1</v>
      </c>
      <c r="I256" s="203"/>
      <c r="J256" s="204">
        <f t="shared" si="65"/>
        <v>0</v>
      </c>
      <c r="K256" s="205"/>
      <c r="L256" s="36"/>
      <c r="M256" s="206" t="s">
        <v>1</v>
      </c>
      <c r="N256" s="207" t="s">
        <v>41</v>
      </c>
      <c r="O256" s="68"/>
      <c r="P256" s="208">
        <f t="shared" si="66"/>
        <v>0</v>
      </c>
      <c r="Q256" s="208">
        <v>0</v>
      </c>
      <c r="R256" s="208">
        <f t="shared" si="67"/>
        <v>0</v>
      </c>
      <c r="S256" s="208">
        <v>0</v>
      </c>
      <c r="T256" s="209">
        <f t="shared" si="68"/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210" t="s">
        <v>251</v>
      </c>
      <c r="AT256" s="210" t="s">
        <v>173</v>
      </c>
      <c r="AU256" s="210" t="s">
        <v>86</v>
      </c>
      <c r="AY256" s="14" t="s">
        <v>169</v>
      </c>
      <c r="BE256" s="211">
        <f t="shared" si="69"/>
        <v>0</v>
      </c>
      <c r="BF256" s="211">
        <f t="shared" si="70"/>
        <v>0</v>
      </c>
      <c r="BG256" s="211">
        <f t="shared" si="71"/>
        <v>0</v>
      </c>
      <c r="BH256" s="211">
        <f t="shared" si="72"/>
        <v>0</v>
      </c>
      <c r="BI256" s="211">
        <f t="shared" si="73"/>
        <v>0</v>
      </c>
      <c r="BJ256" s="14" t="s">
        <v>84</v>
      </c>
      <c r="BK256" s="211">
        <f t="shared" si="74"/>
        <v>0</v>
      </c>
      <c r="BL256" s="14" t="s">
        <v>251</v>
      </c>
      <c r="BM256" s="210" t="s">
        <v>2017</v>
      </c>
    </row>
    <row r="257" spans="1:65" s="2" customFormat="1" ht="21.75" customHeight="1">
      <c r="A257" s="31"/>
      <c r="B257" s="32"/>
      <c r="C257" s="198" t="s">
        <v>1618</v>
      </c>
      <c r="D257" s="198" t="s">
        <v>173</v>
      </c>
      <c r="E257" s="199" t="s">
        <v>2018</v>
      </c>
      <c r="F257" s="200" t="s">
        <v>2019</v>
      </c>
      <c r="G257" s="201" t="s">
        <v>526</v>
      </c>
      <c r="H257" s="202">
        <v>1</v>
      </c>
      <c r="I257" s="203"/>
      <c r="J257" s="204">
        <f t="shared" si="65"/>
        <v>0</v>
      </c>
      <c r="K257" s="205"/>
      <c r="L257" s="36"/>
      <c r="M257" s="206" t="s">
        <v>1</v>
      </c>
      <c r="N257" s="207" t="s">
        <v>41</v>
      </c>
      <c r="O257" s="68"/>
      <c r="P257" s="208">
        <f t="shared" si="66"/>
        <v>0</v>
      </c>
      <c r="Q257" s="208">
        <v>0</v>
      </c>
      <c r="R257" s="208">
        <f t="shared" si="67"/>
        <v>0</v>
      </c>
      <c r="S257" s="208">
        <v>0</v>
      </c>
      <c r="T257" s="209">
        <f t="shared" si="68"/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210" t="s">
        <v>251</v>
      </c>
      <c r="AT257" s="210" t="s">
        <v>173</v>
      </c>
      <c r="AU257" s="210" t="s">
        <v>86</v>
      </c>
      <c r="AY257" s="14" t="s">
        <v>169</v>
      </c>
      <c r="BE257" s="211">
        <f t="shared" si="69"/>
        <v>0</v>
      </c>
      <c r="BF257" s="211">
        <f t="shared" si="70"/>
        <v>0</v>
      </c>
      <c r="BG257" s="211">
        <f t="shared" si="71"/>
        <v>0</v>
      </c>
      <c r="BH257" s="211">
        <f t="shared" si="72"/>
        <v>0</v>
      </c>
      <c r="BI257" s="211">
        <f t="shared" si="73"/>
        <v>0</v>
      </c>
      <c r="BJ257" s="14" t="s">
        <v>84</v>
      </c>
      <c r="BK257" s="211">
        <f t="shared" si="74"/>
        <v>0</v>
      </c>
      <c r="BL257" s="14" t="s">
        <v>251</v>
      </c>
      <c r="BM257" s="210" t="s">
        <v>2020</v>
      </c>
    </row>
    <row r="258" spans="1:65" s="2" customFormat="1" ht="33" customHeight="1">
      <c r="A258" s="31"/>
      <c r="B258" s="32"/>
      <c r="C258" s="198" t="s">
        <v>1622</v>
      </c>
      <c r="D258" s="198" t="s">
        <v>173</v>
      </c>
      <c r="E258" s="199" t="s">
        <v>2021</v>
      </c>
      <c r="F258" s="200" t="s">
        <v>2022</v>
      </c>
      <c r="G258" s="201" t="s">
        <v>526</v>
      </c>
      <c r="H258" s="202">
        <v>1</v>
      </c>
      <c r="I258" s="203"/>
      <c r="J258" s="204">
        <f t="shared" si="65"/>
        <v>0</v>
      </c>
      <c r="K258" s="205"/>
      <c r="L258" s="36"/>
      <c r="M258" s="206" t="s">
        <v>1</v>
      </c>
      <c r="N258" s="207" t="s">
        <v>41</v>
      </c>
      <c r="O258" s="68"/>
      <c r="P258" s="208">
        <f t="shared" si="66"/>
        <v>0</v>
      </c>
      <c r="Q258" s="208">
        <v>0</v>
      </c>
      <c r="R258" s="208">
        <f t="shared" si="67"/>
        <v>0</v>
      </c>
      <c r="S258" s="208">
        <v>0</v>
      </c>
      <c r="T258" s="209">
        <f t="shared" si="68"/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210" t="s">
        <v>251</v>
      </c>
      <c r="AT258" s="210" t="s">
        <v>173</v>
      </c>
      <c r="AU258" s="210" t="s">
        <v>86</v>
      </c>
      <c r="AY258" s="14" t="s">
        <v>169</v>
      </c>
      <c r="BE258" s="211">
        <f t="shared" si="69"/>
        <v>0</v>
      </c>
      <c r="BF258" s="211">
        <f t="shared" si="70"/>
        <v>0</v>
      </c>
      <c r="BG258" s="211">
        <f t="shared" si="71"/>
        <v>0</v>
      </c>
      <c r="BH258" s="211">
        <f t="shared" si="72"/>
        <v>0</v>
      </c>
      <c r="BI258" s="211">
        <f t="shared" si="73"/>
        <v>0</v>
      </c>
      <c r="BJ258" s="14" t="s">
        <v>84</v>
      </c>
      <c r="BK258" s="211">
        <f t="shared" si="74"/>
        <v>0</v>
      </c>
      <c r="BL258" s="14" t="s">
        <v>251</v>
      </c>
      <c r="BM258" s="210" t="s">
        <v>2023</v>
      </c>
    </row>
    <row r="259" spans="1:65" s="2" customFormat="1" ht="33" customHeight="1">
      <c r="A259" s="31"/>
      <c r="B259" s="32"/>
      <c r="C259" s="198" t="s">
        <v>1626</v>
      </c>
      <c r="D259" s="198" t="s">
        <v>173</v>
      </c>
      <c r="E259" s="199" t="s">
        <v>1439</v>
      </c>
      <c r="F259" s="200" t="s">
        <v>2024</v>
      </c>
      <c r="G259" s="201" t="s">
        <v>526</v>
      </c>
      <c r="H259" s="202">
        <v>3</v>
      </c>
      <c r="I259" s="203"/>
      <c r="J259" s="204">
        <f t="shared" si="65"/>
        <v>0</v>
      </c>
      <c r="K259" s="205"/>
      <c r="L259" s="36"/>
      <c r="M259" s="206" t="s">
        <v>1</v>
      </c>
      <c r="N259" s="207" t="s">
        <v>41</v>
      </c>
      <c r="O259" s="68"/>
      <c r="P259" s="208">
        <f t="shared" si="66"/>
        <v>0</v>
      </c>
      <c r="Q259" s="208">
        <v>0</v>
      </c>
      <c r="R259" s="208">
        <f t="shared" si="67"/>
        <v>0</v>
      </c>
      <c r="S259" s="208">
        <v>0</v>
      </c>
      <c r="T259" s="209">
        <f t="shared" si="68"/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210" t="s">
        <v>251</v>
      </c>
      <c r="AT259" s="210" t="s">
        <v>173</v>
      </c>
      <c r="AU259" s="210" t="s">
        <v>86</v>
      </c>
      <c r="AY259" s="14" t="s">
        <v>169</v>
      </c>
      <c r="BE259" s="211">
        <f t="shared" si="69"/>
        <v>0</v>
      </c>
      <c r="BF259" s="211">
        <f t="shared" si="70"/>
        <v>0</v>
      </c>
      <c r="BG259" s="211">
        <f t="shared" si="71"/>
        <v>0</v>
      </c>
      <c r="BH259" s="211">
        <f t="shared" si="72"/>
        <v>0</v>
      </c>
      <c r="BI259" s="211">
        <f t="shared" si="73"/>
        <v>0</v>
      </c>
      <c r="BJ259" s="14" t="s">
        <v>84</v>
      </c>
      <c r="BK259" s="211">
        <f t="shared" si="74"/>
        <v>0</v>
      </c>
      <c r="BL259" s="14" t="s">
        <v>251</v>
      </c>
      <c r="BM259" s="210" t="s">
        <v>2025</v>
      </c>
    </row>
    <row r="260" spans="1:65" s="2" customFormat="1" ht="21.75" customHeight="1">
      <c r="A260" s="31"/>
      <c r="B260" s="32"/>
      <c r="C260" s="198" t="s">
        <v>1630</v>
      </c>
      <c r="D260" s="198" t="s">
        <v>173</v>
      </c>
      <c r="E260" s="199" t="s">
        <v>1443</v>
      </c>
      <c r="F260" s="200" t="s">
        <v>2026</v>
      </c>
      <c r="G260" s="201" t="s">
        <v>526</v>
      </c>
      <c r="H260" s="202">
        <v>2</v>
      </c>
      <c r="I260" s="203"/>
      <c r="J260" s="204">
        <f t="shared" si="65"/>
        <v>0</v>
      </c>
      <c r="K260" s="205"/>
      <c r="L260" s="36"/>
      <c r="M260" s="206" t="s">
        <v>1</v>
      </c>
      <c r="N260" s="207" t="s">
        <v>41</v>
      </c>
      <c r="O260" s="68"/>
      <c r="P260" s="208">
        <f t="shared" si="66"/>
        <v>0</v>
      </c>
      <c r="Q260" s="208">
        <v>0</v>
      </c>
      <c r="R260" s="208">
        <f t="shared" si="67"/>
        <v>0</v>
      </c>
      <c r="S260" s="208">
        <v>0</v>
      </c>
      <c r="T260" s="209">
        <f t="shared" si="68"/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210" t="s">
        <v>251</v>
      </c>
      <c r="AT260" s="210" t="s">
        <v>173</v>
      </c>
      <c r="AU260" s="210" t="s">
        <v>86</v>
      </c>
      <c r="AY260" s="14" t="s">
        <v>169</v>
      </c>
      <c r="BE260" s="211">
        <f t="shared" si="69"/>
        <v>0</v>
      </c>
      <c r="BF260" s="211">
        <f t="shared" si="70"/>
        <v>0</v>
      </c>
      <c r="BG260" s="211">
        <f t="shared" si="71"/>
        <v>0</v>
      </c>
      <c r="BH260" s="211">
        <f t="shared" si="72"/>
        <v>0</v>
      </c>
      <c r="BI260" s="211">
        <f t="shared" si="73"/>
        <v>0</v>
      </c>
      <c r="BJ260" s="14" t="s">
        <v>84</v>
      </c>
      <c r="BK260" s="211">
        <f t="shared" si="74"/>
        <v>0</v>
      </c>
      <c r="BL260" s="14" t="s">
        <v>251</v>
      </c>
      <c r="BM260" s="210" t="s">
        <v>2027</v>
      </c>
    </row>
    <row r="261" spans="1:65" s="2" customFormat="1" ht="33" customHeight="1">
      <c r="A261" s="31"/>
      <c r="B261" s="32"/>
      <c r="C261" s="198" t="s">
        <v>1602</v>
      </c>
      <c r="D261" s="198" t="s">
        <v>173</v>
      </c>
      <c r="E261" s="199" t="s">
        <v>1447</v>
      </c>
      <c r="F261" s="200" t="s">
        <v>2028</v>
      </c>
      <c r="G261" s="201" t="s">
        <v>526</v>
      </c>
      <c r="H261" s="202">
        <v>4</v>
      </c>
      <c r="I261" s="203"/>
      <c r="J261" s="204">
        <f t="shared" si="65"/>
        <v>0</v>
      </c>
      <c r="K261" s="205"/>
      <c r="L261" s="36"/>
      <c r="M261" s="206" t="s">
        <v>1</v>
      </c>
      <c r="N261" s="207" t="s">
        <v>41</v>
      </c>
      <c r="O261" s="68"/>
      <c r="P261" s="208">
        <f t="shared" si="66"/>
        <v>0</v>
      </c>
      <c r="Q261" s="208">
        <v>0</v>
      </c>
      <c r="R261" s="208">
        <f t="shared" si="67"/>
        <v>0</v>
      </c>
      <c r="S261" s="208">
        <v>0</v>
      </c>
      <c r="T261" s="209">
        <f t="shared" si="68"/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210" t="s">
        <v>251</v>
      </c>
      <c r="AT261" s="210" t="s">
        <v>173</v>
      </c>
      <c r="AU261" s="210" t="s">
        <v>86</v>
      </c>
      <c r="AY261" s="14" t="s">
        <v>169</v>
      </c>
      <c r="BE261" s="211">
        <f t="shared" si="69"/>
        <v>0</v>
      </c>
      <c r="BF261" s="211">
        <f t="shared" si="70"/>
        <v>0</v>
      </c>
      <c r="BG261" s="211">
        <f t="shared" si="71"/>
        <v>0</v>
      </c>
      <c r="BH261" s="211">
        <f t="shared" si="72"/>
        <v>0</v>
      </c>
      <c r="BI261" s="211">
        <f t="shared" si="73"/>
        <v>0</v>
      </c>
      <c r="BJ261" s="14" t="s">
        <v>84</v>
      </c>
      <c r="BK261" s="211">
        <f t="shared" si="74"/>
        <v>0</v>
      </c>
      <c r="BL261" s="14" t="s">
        <v>251</v>
      </c>
      <c r="BM261" s="210" t="s">
        <v>2029</v>
      </c>
    </row>
    <row r="262" spans="1:65" s="2" customFormat="1" ht="33" customHeight="1">
      <c r="A262" s="31"/>
      <c r="B262" s="32"/>
      <c r="C262" s="198" t="s">
        <v>1606</v>
      </c>
      <c r="D262" s="198" t="s">
        <v>173</v>
      </c>
      <c r="E262" s="199" t="s">
        <v>1451</v>
      </c>
      <c r="F262" s="200" t="s">
        <v>2030</v>
      </c>
      <c r="G262" s="201" t="s">
        <v>526</v>
      </c>
      <c r="H262" s="202">
        <v>1</v>
      </c>
      <c r="I262" s="203"/>
      <c r="J262" s="204">
        <f t="shared" si="65"/>
        <v>0</v>
      </c>
      <c r="K262" s="205"/>
      <c r="L262" s="36"/>
      <c r="M262" s="206" t="s">
        <v>1</v>
      </c>
      <c r="N262" s="207" t="s">
        <v>41</v>
      </c>
      <c r="O262" s="68"/>
      <c r="P262" s="208">
        <f t="shared" si="66"/>
        <v>0</v>
      </c>
      <c r="Q262" s="208">
        <v>0</v>
      </c>
      <c r="R262" s="208">
        <f t="shared" si="67"/>
        <v>0</v>
      </c>
      <c r="S262" s="208">
        <v>0</v>
      </c>
      <c r="T262" s="209">
        <f t="shared" si="68"/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210" t="s">
        <v>251</v>
      </c>
      <c r="AT262" s="210" t="s">
        <v>173</v>
      </c>
      <c r="AU262" s="210" t="s">
        <v>86</v>
      </c>
      <c r="AY262" s="14" t="s">
        <v>169</v>
      </c>
      <c r="BE262" s="211">
        <f t="shared" si="69"/>
        <v>0</v>
      </c>
      <c r="BF262" s="211">
        <f t="shared" si="70"/>
        <v>0</v>
      </c>
      <c r="BG262" s="211">
        <f t="shared" si="71"/>
        <v>0</v>
      </c>
      <c r="BH262" s="211">
        <f t="shared" si="72"/>
        <v>0</v>
      </c>
      <c r="BI262" s="211">
        <f t="shared" si="73"/>
        <v>0</v>
      </c>
      <c r="BJ262" s="14" t="s">
        <v>84</v>
      </c>
      <c r="BK262" s="211">
        <f t="shared" si="74"/>
        <v>0</v>
      </c>
      <c r="BL262" s="14" t="s">
        <v>251</v>
      </c>
      <c r="BM262" s="210" t="s">
        <v>2031</v>
      </c>
    </row>
    <row r="263" spans="1:65" s="2" customFormat="1" ht="21.75" customHeight="1">
      <c r="A263" s="31"/>
      <c r="B263" s="32"/>
      <c r="C263" s="198" t="s">
        <v>1158</v>
      </c>
      <c r="D263" s="198" t="s">
        <v>173</v>
      </c>
      <c r="E263" s="199" t="s">
        <v>1455</v>
      </c>
      <c r="F263" s="200" t="s">
        <v>2032</v>
      </c>
      <c r="G263" s="201" t="s">
        <v>526</v>
      </c>
      <c r="H263" s="202">
        <v>1</v>
      </c>
      <c r="I263" s="203"/>
      <c r="J263" s="204">
        <f t="shared" si="65"/>
        <v>0</v>
      </c>
      <c r="K263" s="205"/>
      <c r="L263" s="36"/>
      <c r="M263" s="206" t="s">
        <v>1</v>
      </c>
      <c r="N263" s="207" t="s">
        <v>41</v>
      </c>
      <c r="O263" s="68"/>
      <c r="P263" s="208">
        <f t="shared" si="66"/>
        <v>0</v>
      </c>
      <c r="Q263" s="208">
        <v>0</v>
      </c>
      <c r="R263" s="208">
        <f t="shared" si="67"/>
        <v>0</v>
      </c>
      <c r="S263" s="208">
        <v>0</v>
      </c>
      <c r="T263" s="209">
        <f t="shared" si="68"/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210" t="s">
        <v>251</v>
      </c>
      <c r="AT263" s="210" t="s">
        <v>173</v>
      </c>
      <c r="AU263" s="210" t="s">
        <v>86</v>
      </c>
      <c r="AY263" s="14" t="s">
        <v>169</v>
      </c>
      <c r="BE263" s="211">
        <f t="shared" si="69"/>
        <v>0</v>
      </c>
      <c r="BF263" s="211">
        <f t="shared" si="70"/>
        <v>0</v>
      </c>
      <c r="BG263" s="211">
        <f t="shared" si="71"/>
        <v>0</v>
      </c>
      <c r="BH263" s="211">
        <f t="shared" si="72"/>
        <v>0</v>
      </c>
      <c r="BI263" s="211">
        <f t="shared" si="73"/>
        <v>0</v>
      </c>
      <c r="BJ263" s="14" t="s">
        <v>84</v>
      </c>
      <c r="BK263" s="211">
        <f t="shared" si="74"/>
        <v>0</v>
      </c>
      <c r="BL263" s="14" t="s">
        <v>251</v>
      </c>
      <c r="BM263" s="210" t="s">
        <v>2033</v>
      </c>
    </row>
    <row r="264" spans="1:65" s="2" customFormat="1" ht="21.75" customHeight="1">
      <c r="A264" s="31"/>
      <c r="B264" s="32"/>
      <c r="C264" s="198" t="s">
        <v>1590</v>
      </c>
      <c r="D264" s="198" t="s">
        <v>173</v>
      </c>
      <c r="E264" s="199" t="s">
        <v>1515</v>
      </c>
      <c r="F264" s="200" t="s">
        <v>1516</v>
      </c>
      <c r="G264" s="201" t="s">
        <v>943</v>
      </c>
      <c r="H264" s="228"/>
      <c r="I264" s="203"/>
      <c r="J264" s="204">
        <f t="shared" si="65"/>
        <v>0</v>
      </c>
      <c r="K264" s="205"/>
      <c r="L264" s="36"/>
      <c r="M264" s="206" t="s">
        <v>1</v>
      </c>
      <c r="N264" s="207" t="s">
        <v>41</v>
      </c>
      <c r="O264" s="68"/>
      <c r="P264" s="208">
        <f t="shared" si="66"/>
        <v>0</v>
      </c>
      <c r="Q264" s="208">
        <v>0</v>
      </c>
      <c r="R264" s="208">
        <f t="shared" si="67"/>
        <v>0</v>
      </c>
      <c r="S264" s="208">
        <v>0</v>
      </c>
      <c r="T264" s="209">
        <f t="shared" si="68"/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210" t="s">
        <v>251</v>
      </c>
      <c r="AT264" s="210" t="s">
        <v>173</v>
      </c>
      <c r="AU264" s="210" t="s">
        <v>86</v>
      </c>
      <c r="AY264" s="14" t="s">
        <v>169</v>
      </c>
      <c r="BE264" s="211">
        <f t="shared" si="69"/>
        <v>0</v>
      </c>
      <c r="BF264" s="211">
        <f t="shared" si="70"/>
        <v>0</v>
      </c>
      <c r="BG264" s="211">
        <f t="shared" si="71"/>
        <v>0</v>
      </c>
      <c r="BH264" s="211">
        <f t="shared" si="72"/>
        <v>0</v>
      </c>
      <c r="BI264" s="211">
        <f t="shared" si="73"/>
        <v>0</v>
      </c>
      <c r="BJ264" s="14" t="s">
        <v>84</v>
      </c>
      <c r="BK264" s="211">
        <f t="shared" si="74"/>
        <v>0</v>
      </c>
      <c r="BL264" s="14" t="s">
        <v>251</v>
      </c>
      <c r="BM264" s="210" t="s">
        <v>2034</v>
      </c>
    </row>
    <row r="265" spans="1:65" s="12" customFormat="1" ht="22.9" customHeight="1">
      <c r="B265" s="182"/>
      <c r="C265" s="183"/>
      <c r="D265" s="184" t="s">
        <v>75</v>
      </c>
      <c r="E265" s="196" t="s">
        <v>305</v>
      </c>
      <c r="F265" s="196" t="s">
        <v>306</v>
      </c>
      <c r="G265" s="183"/>
      <c r="H265" s="183"/>
      <c r="I265" s="186"/>
      <c r="J265" s="197">
        <f>BK265</f>
        <v>0</v>
      </c>
      <c r="K265" s="183"/>
      <c r="L265" s="188"/>
      <c r="M265" s="189"/>
      <c r="N265" s="190"/>
      <c r="O265" s="190"/>
      <c r="P265" s="191">
        <f>SUM(P266:P270)</f>
        <v>0</v>
      </c>
      <c r="Q265" s="190"/>
      <c r="R265" s="191">
        <f>SUM(R266:R270)</f>
        <v>0.16127799999999998</v>
      </c>
      <c r="S265" s="190"/>
      <c r="T265" s="192">
        <f>SUM(T266:T270)</f>
        <v>0</v>
      </c>
      <c r="AR265" s="193" t="s">
        <v>86</v>
      </c>
      <c r="AT265" s="194" t="s">
        <v>75</v>
      </c>
      <c r="AU265" s="194" t="s">
        <v>84</v>
      </c>
      <c r="AY265" s="193" t="s">
        <v>169</v>
      </c>
      <c r="BK265" s="195">
        <f>SUM(BK266:BK270)</f>
        <v>0</v>
      </c>
    </row>
    <row r="266" spans="1:65" s="2" customFormat="1" ht="16.5" customHeight="1">
      <c r="A266" s="31"/>
      <c r="B266" s="32"/>
      <c r="C266" s="198" t="s">
        <v>1756</v>
      </c>
      <c r="D266" s="198" t="s">
        <v>173</v>
      </c>
      <c r="E266" s="199" t="s">
        <v>954</v>
      </c>
      <c r="F266" s="200" t="s">
        <v>2035</v>
      </c>
      <c r="G266" s="201" t="s">
        <v>735</v>
      </c>
      <c r="H266" s="202">
        <v>134.19999999999999</v>
      </c>
      <c r="I266" s="203"/>
      <c r="J266" s="204">
        <f>ROUND(I266*H266,2)</f>
        <v>0</v>
      </c>
      <c r="K266" s="205"/>
      <c r="L266" s="36"/>
      <c r="M266" s="206" t="s">
        <v>1</v>
      </c>
      <c r="N266" s="207" t="s">
        <v>41</v>
      </c>
      <c r="O266" s="68"/>
      <c r="P266" s="208">
        <f>O266*H266</f>
        <v>0</v>
      </c>
      <c r="Q266" s="208">
        <v>1E-3</v>
      </c>
      <c r="R266" s="208">
        <f>Q266*H266</f>
        <v>0.13419999999999999</v>
      </c>
      <c r="S266" s="208">
        <v>0</v>
      </c>
      <c r="T266" s="209">
        <f>S266*H266</f>
        <v>0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210" t="s">
        <v>251</v>
      </c>
      <c r="AT266" s="210" t="s">
        <v>173</v>
      </c>
      <c r="AU266" s="210" t="s">
        <v>86</v>
      </c>
      <c r="AY266" s="14" t="s">
        <v>169</v>
      </c>
      <c r="BE266" s="211">
        <f>IF(N266="základní",J266,0)</f>
        <v>0</v>
      </c>
      <c r="BF266" s="211">
        <f>IF(N266="snížená",J266,0)</f>
        <v>0</v>
      </c>
      <c r="BG266" s="211">
        <f>IF(N266="zákl. přenesená",J266,0)</f>
        <v>0</v>
      </c>
      <c r="BH266" s="211">
        <f>IF(N266="sníž. přenesená",J266,0)</f>
        <v>0</v>
      </c>
      <c r="BI266" s="211">
        <f>IF(N266="nulová",J266,0)</f>
        <v>0</v>
      </c>
      <c r="BJ266" s="14" t="s">
        <v>84</v>
      </c>
      <c r="BK266" s="211">
        <f>ROUND(I266*H266,2)</f>
        <v>0</v>
      </c>
      <c r="BL266" s="14" t="s">
        <v>251</v>
      </c>
      <c r="BM266" s="210" t="s">
        <v>2036</v>
      </c>
    </row>
    <row r="267" spans="1:65" s="2" customFormat="1" ht="21.75" customHeight="1">
      <c r="A267" s="31"/>
      <c r="B267" s="32"/>
      <c r="C267" s="198" t="s">
        <v>1642</v>
      </c>
      <c r="D267" s="198" t="s">
        <v>173</v>
      </c>
      <c r="E267" s="199" t="s">
        <v>2037</v>
      </c>
      <c r="F267" s="200" t="s">
        <v>2038</v>
      </c>
      <c r="G267" s="201" t="s">
        <v>275</v>
      </c>
      <c r="H267" s="202">
        <v>1.4</v>
      </c>
      <c r="I267" s="203"/>
      <c r="J267" s="204">
        <f>ROUND(I267*H267,2)</f>
        <v>0</v>
      </c>
      <c r="K267" s="205"/>
      <c r="L267" s="36"/>
      <c r="M267" s="206" t="s">
        <v>1</v>
      </c>
      <c r="N267" s="207" t="s">
        <v>41</v>
      </c>
      <c r="O267" s="68"/>
      <c r="P267" s="208">
        <f>O267*H267</f>
        <v>0</v>
      </c>
      <c r="Q267" s="208">
        <v>0</v>
      </c>
      <c r="R267" s="208">
        <f>Q267*H267</f>
        <v>0</v>
      </c>
      <c r="S267" s="208">
        <v>0</v>
      </c>
      <c r="T267" s="209">
        <f>S267*H267</f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210" t="s">
        <v>251</v>
      </c>
      <c r="AT267" s="210" t="s">
        <v>173</v>
      </c>
      <c r="AU267" s="210" t="s">
        <v>86</v>
      </c>
      <c r="AY267" s="14" t="s">
        <v>169</v>
      </c>
      <c r="BE267" s="211">
        <f>IF(N267="základní",J267,0)</f>
        <v>0</v>
      </c>
      <c r="BF267" s="211">
        <f>IF(N267="snížená",J267,0)</f>
        <v>0</v>
      </c>
      <c r="BG267" s="211">
        <f>IF(N267="zákl. přenesená",J267,0)</f>
        <v>0</v>
      </c>
      <c r="BH267" s="211">
        <f>IF(N267="sníž. přenesená",J267,0)</f>
        <v>0</v>
      </c>
      <c r="BI267" s="211">
        <f>IF(N267="nulová",J267,0)</f>
        <v>0</v>
      </c>
      <c r="BJ267" s="14" t="s">
        <v>84</v>
      </c>
      <c r="BK267" s="211">
        <f>ROUND(I267*H267,2)</f>
        <v>0</v>
      </c>
      <c r="BL267" s="14" t="s">
        <v>251</v>
      </c>
      <c r="BM267" s="210" t="s">
        <v>2039</v>
      </c>
    </row>
    <row r="268" spans="1:65" s="2" customFormat="1" ht="21.75" customHeight="1">
      <c r="A268" s="31"/>
      <c r="B268" s="32"/>
      <c r="C268" s="217" t="s">
        <v>1764</v>
      </c>
      <c r="D268" s="217" t="s">
        <v>922</v>
      </c>
      <c r="E268" s="218" t="s">
        <v>2040</v>
      </c>
      <c r="F268" s="219" t="s">
        <v>2041</v>
      </c>
      <c r="G268" s="220" t="s">
        <v>275</v>
      </c>
      <c r="H268" s="221">
        <v>1.4</v>
      </c>
      <c r="I268" s="222"/>
      <c r="J268" s="223">
        <f>ROUND(I268*H268,2)</f>
        <v>0</v>
      </c>
      <c r="K268" s="224"/>
      <c r="L268" s="225"/>
      <c r="M268" s="226" t="s">
        <v>1</v>
      </c>
      <c r="N268" s="227" t="s">
        <v>41</v>
      </c>
      <c r="O268" s="68"/>
      <c r="P268" s="208">
        <f>O268*H268</f>
        <v>0</v>
      </c>
      <c r="Q268" s="208">
        <v>2.2699999999999999E-3</v>
      </c>
      <c r="R268" s="208">
        <f>Q268*H268</f>
        <v>3.1779999999999998E-3</v>
      </c>
      <c r="S268" s="208">
        <v>0</v>
      </c>
      <c r="T268" s="209">
        <f>S268*H268</f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210" t="s">
        <v>259</v>
      </c>
      <c r="AT268" s="210" t="s">
        <v>922</v>
      </c>
      <c r="AU268" s="210" t="s">
        <v>86</v>
      </c>
      <c r="AY268" s="14" t="s">
        <v>169</v>
      </c>
      <c r="BE268" s="211">
        <f>IF(N268="základní",J268,0)</f>
        <v>0</v>
      </c>
      <c r="BF268" s="211">
        <f>IF(N268="snížená",J268,0)</f>
        <v>0</v>
      </c>
      <c r="BG268" s="211">
        <f>IF(N268="zákl. přenesená",J268,0)</f>
        <v>0</v>
      </c>
      <c r="BH268" s="211">
        <f>IF(N268="sníž. přenesená",J268,0)</f>
        <v>0</v>
      </c>
      <c r="BI268" s="211">
        <f>IF(N268="nulová",J268,0)</f>
        <v>0</v>
      </c>
      <c r="BJ268" s="14" t="s">
        <v>84</v>
      </c>
      <c r="BK268" s="211">
        <f>ROUND(I268*H268,2)</f>
        <v>0</v>
      </c>
      <c r="BL268" s="14" t="s">
        <v>251</v>
      </c>
      <c r="BM268" s="210" t="s">
        <v>2042</v>
      </c>
    </row>
    <row r="269" spans="1:65" s="2" customFormat="1" ht="16.5" customHeight="1">
      <c r="A269" s="31"/>
      <c r="B269" s="32"/>
      <c r="C269" s="198" t="s">
        <v>1316</v>
      </c>
      <c r="D269" s="198" t="s">
        <v>173</v>
      </c>
      <c r="E269" s="199" t="s">
        <v>1595</v>
      </c>
      <c r="F269" s="200" t="s">
        <v>2043</v>
      </c>
      <c r="G269" s="201" t="s">
        <v>735</v>
      </c>
      <c r="H269" s="202">
        <v>23.9</v>
      </c>
      <c r="I269" s="203"/>
      <c r="J269" s="204">
        <f>ROUND(I269*H269,2)</f>
        <v>0</v>
      </c>
      <c r="K269" s="205"/>
      <c r="L269" s="36"/>
      <c r="M269" s="206" t="s">
        <v>1</v>
      </c>
      <c r="N269" s="207" t="s">
        <v>41</v>
      </c>
      <c r="O269" s="68"/>
      <c r="P269" s="208">
        <f>O269*H269</f>
        <v>0</v>
      </c>
      <c r="Q269" s="208">
        <v>1E-3</v>
      </c>
      <c r="R269" s="208">
        <f>Q269*H269</f>
        <v>2.3899999999999998E-2</v>
      </c>
      <c r="S269" s="208">
        <v>0</v>
      </c>
      <c r="T269" s="209">
        <f>S269*H269</f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210" t="s">
        <v>251</v>
      </c>
      <c r="AT269" s="210" t="s">
        <v>173</v>
      </c>
      <c r="AU269" s="210" t="s">
        <v>86</v>
      </c>
      <c r="AY269" s="14" t="s">
        <v>169</v>
      </c>
      <c r="BE269" s="211">
        <f>IF(N269="základní",J269,0)</f>
        <v>0</v>
      </c>
      <c r="BF269" s="211">
        <f>IF(N269="snížená",J269,0)</f>
        <v>0</v>
      </c>
      <c r="BG269" s="211">
        <f>IF(N269="zákl. přenesená",J269,0)</f>
        <v>0</v>
      </c>
      <c r="BH269" s="211">
        <f>IF(N269="sníž. přenesená",J269,0)</f>
        <v>0</v>
      </c>
      <c r="BI269" s="211">
        <f>IF(N269="nulová",J269,0)</f>
        <v>0</v>
      </c>
      <c r="BJ269" s="14" t="s">
        <v>84</v>
      </c>
      <c r="BK269" s="211">
        <f>ROUND(I269*H269,2)</f>
        <v>0</v>
      </c>
      <c r="BL269" s="14" t="s">
        <v>251</v>
      </c>
      <c r="BM269" s="210" t="s">
        <v>2044</v>
      </c>
    </row>
    <row r="270" spans="1:65" s="2" customFormat="1" ht="21.75" customHeight="1">
      <c r="A270" s="31"/>
      <c r="B270" s="32"/>
      <c r="C270" s="198" t="s">
        <v>1510</v>
      </c>
      <c r="D270" s="198" t="s">
        <v>173</v>
      </c>
      <c r="E270" s="199" t="s">
        <v>1599</v>
      </c>
      <c r="F270" s="200" t="s">
        <v>1600</v>
      </c>
      <c r="G270" s="201" t="s">
        <v>220</v>
      </c>
      <c r="H270" s="202">
        <v>0.161</v>
      </c>
      <c r="I270" s="203"/>
      <c r="J270" s="204">
        <f>ROUND(I270*H270,2)</f>
        <v>0</v>
      </c>
      <c r="K270" s="205"/>
      <c r="L270" s="36"/>
      <c r="M270" s="206" t="s">
        <v>1</v>
      </c>
      <c r="N270" s="207" t="s">
        <v>41</v>
      </c>
      <c r="O270" s="68"/>
      <c r="P270" s="208">
        <f>O270*H270</f>
        <v>0</v>
      </c>
      <c r="Q270" s="208">
        <v>0</v>
      </c>
      <c r="R270" s="208">
        <f>Q270*H270</f>
        <v>0</v>
      </c>
      <c r="S270" s="208">
        <v>0</v>
      </c>
      <c r="T270" s="209">
        <f>S270*H270</f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210" t="s">
        <v>251</v>
      </c>
      <c r="AT270" s="210" t="s">
        <v>173</v>
      </c>
      <c r="AU270" s="210" t="s">
        <v>86</v>
      </c>
      <c r="AY270" s="14" t="s">
        <v>169</v>
      </c>
      <c r="BE270" s="211">
        <f>IF(N270="základní",J270,0)</f>
        <v>0</v>
      </c>
      <c r="BF270" s="211">
        <f>IF(N270="snížená",J270,0)</f>
        <v>0</v>
      </c>
      <c r="BG270" s="211">
        <f>IF(N270="zákl. přenesená",J270,0)</f>
        <v>0</v>
      </c>
      <c r="BH270" s="211">
        <f>IF(N270="sníž. přenesená",J270,0)</f>
        <v>0</v>
      </c>
      <c r="BI270" s="211">
        <f>IF(N270="nulová",J270,0)</f>
        <v>0</v>
      </c>
      <c r="BJ270" s="14" t="s">
        <v>84</v>
      </c>
      <c r="BK270" s="211">
        <f>ROUND(I270*H270,2)</f>
        <v>0</v>
      </c>
      <c r="BL270" s="14" t="s">
        <v>251</v>
      </c>
      <c r="BM270" s="210" t="s">
        <v>2045</v>
      </c>
    </row>
    <row r="271" spans="1:65" s="12" customFormat="1" ht="22.9" customHeight="1">
      <c r="B271" s="182"/>
      <c r="C271" s="183"/>
      <c r="D271" s="184" t="s">
        <v>75</v>
      </c>
      <c r="E271" s="196" t="s">
        <v>578</v>
      </c>
      <c r="F271" s="196" t="s">
        <v>579</v>
      </c>
      <c r="G271" s="183"/>
      <c r="H271" s="183"/>
      <c r="I271" s="186"/>
      <c r="J271" s="197">
        <f>BK271</f>
        <v>0</v>
      </c>
      <c r="K271" s="183"/>
      <c r="L271" s="188"/>
      <c r="M271" s="189"/>
      <c r="N271" s="190"/>
      <c r="O271" s="190"/>
      <c r="P271" s="191">
        <f>SUM(P272:P280)</f>
        <v>0</v>
      </c>
      <c r="Q271" s="190"/>
      <c r="R271" s="191">
        <f>SUM(R272:R280)</f>
        <v>0.68685714999999992</v>
      </c>
      <c r="S271" s="190"/>
      <c r="T271" s="192">
        <f>SUM(T272:T280)</f>
        <v>0</v>
      </c>
      <c r="AR271" s="193" t="s">
        <v>86</v>
      </c>
      <c r="AT271" s="194" t="s">
        <v>75</v>
      </c>
      <c r="AU271" s="194" t="s">
        <v>84</v>
      </c>
      <c r="AY271" s="193" t="s">
        <v>169</v>
      </c>
      <c r="BK271" s="195">
        <f>SUM(BK272:BK280)</f>
        <v>0</v>
      </c>
    </row>
    <row r="272" spans="1:65" s="2" customFormat="1" ht="21.75" customHeight="1">
      <c r="A272" s="31"/>
      <c r="B272" s="32"/>
      <c r="C272" s="198" t="s">
        <v>444</v>
      </c>
      <c r="D272" s="198" t="s">
        <v>173</v>
      </c>
      <c r="E272" s="199" t="s">
        <v>1603</v>
      </c>
      <c r="F272" s="200" t="s">
        <v>1604</v>
      </c>
      <c r="G272" s="201" t="s">
        <v>275</v>
      </c>
      <c r="H272" s="202">
        <v>14.24</v>
      </c>
      <c r="I272" s="203"/>
      <c r="J272" s="204">
        <f t="shared" ref="J272:J280" si="75">ROUND(I272*H272,2)</f>
        <v>0</v>
      </c>
      <c r="K272" s="205"/>
      <c r="L272" s="36"/>
      <c r="M272" s="206" t="s">
        <v>1</v>
      </c>
      <c r="N272" s="207" t="s">
        <v>41</v>
      </c>
      <c r="O272" s="68"/>
      <c r="P272" s="208">
        <f t="shared" ref="P272:P280" si="76">O272*H272</f>
        <v>0</v>
      </c>
      <c r="Q272" s="208">
        <v>3.2000000000000003E-4</v>
      </c>
      <c r="R272" s="208">
        <f t="shared" ref="R272:R280" si="77">Q272*H272</f>
        <v>4.5568000000000006E-3</v>
      </c>
      <c r="S272" s="208">
        <v>0</v>
      </c>
      <c r="T272" s="209">
        <f t="shared" ref="T272:T280" si="78">S272*H272</f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210" t="s">
        <v>251</v>
      </c>
      <c r="AT272" s="210" t="s">
        <v>173</v>
      </c>
      <c r="AU272" s="210" t="s">
        <v>86</v>
      </c>
      <c r="AY272" s="14" t="s">
        <v>169</v>
      </c>
      <c r="BE272" s="211">
        <f t="shared" ref="BE272:BE280" si="79">IF(N272="základní",J272,0)</f>
        <v>0</v>
      </c>
      <c r="BF272" s="211">
        <f t="shared" ref="BF272:BF280" si="80">IF(N272="snížená",J272,0)</f>
        <v>0</v>
      </c>
      <c r="BG272" s="211">
        <f t="shared" ref="BG272:BG280" si="81">IF(N272="zákl. přenesená",J272,0)</f>
        <v>0</v>
      </c>
      <c r="BH272" s="211">
        <f t="shared" ref="BH272:BH280" si="82">IF(N272="sníž. přenesená",J272,0)</f>
        <v>0</v>
      </c>
      <c r="BI272" s="211">
        <f t="shared" ref="BI272:BI280" si="83">IF(N272="nulová",J272,0)</f>
        <v>0</v>
      </c>
      <c r="BJ272" s="14" t="s">
        <v>84</v>
      </c>
      <c r="BK272" s="211">
        <f t="shared" ref="BK272:BK280" si="84">ROUND(I272*H272,2)</f>
        <v>0</v>
      </c>
      <c r="BL272" s="14" t="s">
        <v>251</v>
      </c>
      <c r="BM272" s="210" t="s">
        <v>2046</v>
      </c>
    </row>
    <row r="273" spans="1:65" s="2" customFormat="1" ht="21.75" customHeight="1">
      <c r="A273" s="31"/>
      <c r="B273" s="32"/>
      <c r="C273" s="217" t="s">
        <v>457</v>
      </c>
      <c r="D273" s="217" t="s">
        <v>922</v>
      </c>
      <c r="E273" s="218" t="s">
        <v>1607</v>
      </c>
      <c r="F273" s="219" t="s">
        <v>1608</v>
      </c>
      <c r="G273" s="220" t="s">
        <v>526</v>
      </c>
      <c r="H273" s="221">
        <v>16</v>
      </c>
      <c r="I273" s="222"/>
      <c r="J273" s="223">
        <f t="shared" si="75"/>
        <v>0</v>
      </c>
      <c r="K273" s="224"/>
      <c r="L273" s="225"/>
      <c r="M273" s="226" t="s">
        <v>1</v>
      </c>
      <c r="N273" s="227" t="s">
        <v>41</v>
      </c>
      <c r="O273" s="68"/>
      <c r="P273" s="208">
        <f t="shared" si="76"/>
        <v>0</v>
      </c>
      <c r="Q273" s="208">
        <v>1.9199999999999998E-2</v>
      </c>
      <c r="R273" s="208">
        <f t="shared" si="77"/>
        <v>0.30719999999999997</v>
      </c>
      <c r="S273" s="208">
        <v>0</v>
      </c>
      <c r="T273" s="209">
        <f t="shared" si="78"/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210" t="s">
        <v>259</v>
      </c>
      <c r="AT273" s="210" t="s">
        <v>922</v>
      </c>
      <c r="AU273" s="210" t="s">
        <v>86</v>
      </c>
      <c r="AY273" s="14" t="s">
        <v>169</v>
      </c>
      <c r="BE273" s="211">
        <f t="shared" si="79"/>
        <v>0</v>
      </c>
      <c r="BF273" s="211">
        <f t="shared" si="80"/>
        <v>0</v>
      </c>
      <c r="BG273" s="211">
        <f t="shared" si="81"/>
        <v>0</v>
      </c>
      <c r="BH273" s="211">
        <f t="shared" si="82"/>
        <v>0</v>
      </c>
      <c r="BI273" s="211">
        <f t="shared" si="83"/>
        <v>0</v>
      </c>
      <c r="BJ273" s="14" t="s">
        <v>84</v>
      </c>
      <c r="BK273" s="211">
        <f t="shared" si="84"/>
        <v>0</v>
      </c>
      <c r="BL273" s="14" t="s">
        <v>251</v>
      </c>
      <c r="BM273" s="210" t="s">
        <v>2047</v>
      </c>
    </row>
    <row r="274" spans="1:65" s="2" customFormat="1" ht="33" customHeight="1">
      <c r="A274" s="31"/>
      <c r="B274" s="32"/>
      <c r="C274" s="198" t="s">
        <v>440</v>
      </c>
      <c r="D274" s="198" t="s">
        <v>173</v>
      </c>
      <c r="E274" s="199" t="s">
        <v>1611</v>
      </c>
      <c r="F274" s="200" t="s">
        <v>1612</v>
      </c>
      <c r="G274" s="201" t="s">
        <v>176</v>
      </c>
      <c r="H274" s="202">
        <v>11.37</v>
      </c>
      <c r="I274" s="203"/>
      <c r="J274" s="204">
        <f t="shared" si="75"/>
        <v>0</v>
      </c>
      <c r="K274" s="205"/>
      <c r="L274" s="36"/>
      <c r="M274" s="206" t="s">
        <v>1</v>
      </c>
      <c r="N274" s="207" t="s">
        <v>41</v>
      </c>
      <c r="O274" s="68"/>
      <c r="P274" s="208">
        <f t="shared" si="76"/>
        <v>0</v>
      </c>
      <c r="Q274" s="208">
        <v>8.9999999999999993E-3</v>
      </c>
      <c r="R274" s="208">
        <f t="shared" si="77"/>
        <v>0.10232999999999999</v>
      </c>
      <c r="S274" s="208">
        <v>0</v>
      </c>
      <c r="T274" s="209">
        <f t="shared" si="78"/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210" t="s">
        <v>251</v>
      </c>
      <c r="AT274" s="210" t="s">
        <v>173</v>
      </c>
      <c r="AU274" s="210" t="s">
        <v>86</v>
      </c>
      <c r="AY274" s="14" t="s">
        <v>169</v>
      </c>
      <c r="BE274" s="211">
        <f t="shared" si="79"/>
        <v>0</v>
      </c>
      <c r="BF274" s="211">
        <f t="shared" si="80"/>
        <v>0</v>
      </c>
      <c r="BG274" s="211">
        <f t="shared" si="81"/>
        <v>0</v>
      </c>
      <c r="BH274" s="211">
        <f t="shared" si="82"/>
        <v>0</v>
      </c>
      <c r="BI274" s="211">
        <f t="shared" si="83"/>
        <v>0</v>
      </c>
      <c r="BJ274" s="14" t="s">
        <v>84</v>
      </c>
      <c r="BK274" s="211">
        <f t="shared" si="84"/>
        <v>0</v>
      </c>
      <c r="BL274" s="14" t="s">
        <v>251</v>
      </c>
      <c r="BM274" s="210" t="s">
        <v>2048</v>
      </c>
    </row>
    <row r="275" spans="1:65" s="2" customFormat="1" ht="21.75" customHeight="1">
      <c r="A275" s="31"/>
      <c r="B275" s="32"/>
      <c r="C275" s="217" t="s">
        <v>962</v>
      </c>
      <c r="D275" s="217" t="s">
        <v>922</v>
      </c>
      <c r="E275" s="218" t="s">
        <v>1615</v>
      </c>
      <c r="F275" s="219" t="s">
        <v>1616</v>
      </c>
      <c r="G275" s="220" t="s">
        <v>176</v>
      </c>
      <c r="H275" s="221">
        <v>7.0010000000000003</v>
      </c>
      <c r="I275" s="222"/>
      <c r="J275" s="223">
        <f t="shared" si="75"/>
        <v>0</v>
      </c>
      <c r="K275" s="224"/>
      <c r="L275" s="225"/>
      <c r="M275" s="226" t="s">
        <v>1</v>
      </c>
      <c r="N275" s="227" t="s">
        <v>41</v>
      </c>
      <c r="O275" s="68"/>
      <c r="P275" s="208">
        <f t="shared" si="76"/>
        <v>0</v>
      </c>
      <c r="Q275" s="208">
        <v>1.9199999999999998E-2</v>
      </c>
      <c r="R275" s="208">
        <f t="shared" si="77"/>
        <v>0.13441919999999999</v>
      </c>
      <c r="S275" s="208">
        <v>0</v>
      </c>
      <c r="T275" s="209">
        <f t="shared" si="78"/>
        <v>0</v>
      </c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210" t="s">
        <v>259</v>
      </c>
      <c r="AT275" s="210" t="s">
        <v>922</v>
      </c>
      <c r="AU275" s="210" t="s">
        <v>86</v>
      </c>
      <c r="AY275" s="14" t="s">
        <v>169</v>
      </c>
      <c r="BE275" s="211">
        <f t="shared" si="79"/>
        <v>0</v>
      </c>
      <c r="BF275" s="211">
        <f t="shared" si="80"/>
        <v>0</v>
      </c>
      <c r="BG275" s="211">
        <f t="shared" si="81"/>
        <v>0</v>
      </c>
      <c r="BH275" s="211">
        <f t="shared" si="82"/>
        <v>0</v>
      </c>
      <c r="BI275" s="211">
        <f t="shared" si="83"/>
        <v>0</v>
      </c>
      <c r="BJ275" s="14" t="s">
        <v>84</v>
      </c>
      <c r="BK275" s="211">
        <f t="shared" si="84"/>
        <v>0</v>
      </c>
      <c r="BL275" s="14" t="s">
        <v>251</v>
      </c>
      <c r="BM275" s="210" t="s">
        <v>2049</v>
      </c>
    </row>
    <row r="276" spans="1:65" s="2" customFormat="1" ht="21.75" customHeight="1">
      <c r="A276" s="31"/>
      <c r="B276" s="32"/>
      <c r="C276" s="217" t="s">
        <v>564</v>
      </c>
      <c r="D276" s="217" t="s">
        <v>922</v>
      </c>
      <c r="E276" s="218" t="s">
        <v>2050</v>
      </c>
      <c r="F276" s="219" t="s">
        <v>2051</v>
      </c>
      <c r="G276" s="220" t="s">
        <v>176</v>
      </c>
      <c r="H276" s="221">
        <v>7</v>
      </c>
      <c r="I276" s="222"/>
      <c r="J276" s="223">
        <f t="shared" si="75"/>
        <v>0</v>
      </c>
      <c r="K276" s="224"/>
      <c r="L276" s="225"/>
      <c r="M276" s="226" t="s">
        <v>1</v>
      </c>
      <c r="N276" s="227" t="s">
        <v>41</v>
      </c>
      <c r="O276" s="68"/>
      <c r="P276" s="208">
        <f t="shared" si="76"/>
        <v>0</v>
      </c>
      <c r="Q276" s="208">
        <v>1.9199999999999998E-2</v>
      </c>
      <c r="R276" s="208">
        <f t="shared" si="77"/>
        <v>0.13439999999999999</v>
      </c>
      <c r="S276" s="208">
        <v>0</v>
      </c>
      <c r="T276" s="209">
        <f t="shared" si="78"/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210" t="s">
        <v>259</v>
      </c>
      <c r="AT276" s="210" t="s">
        <v>922</v>
      </c>
      <c r="AU276" s="210" t="s">
        <v>86</v>
      </c>
      <c r="AY276" s="14" t="s">
        <v>169</v>
      </c>
      <c r="BE276" s="211">
        <f t="shared" si="79"/>
        <v>0</v>
      </c>
      <c r="BF276" s="211">
        <f t="shared" si="80"/>
        <v>0</v>
      </c>
      <c r="BG276" s="211">
        <f t="shared" si="81"/>
        <v>0</v>
      </c>
      <c r="BH276" s="211">
        <f t="shared" si="82"/>
        <v>0</v>
      </c>
      <c r="BI276" s="211">
        <f t="shared" si="83"/>
        <v>0</v>
      </c>
      <c r="BJ276" s="14" t="s">
        <v>84</v>
      </c>
      <c r="BK276" s="211">
        <f t="shared" si="84"/>
        <v>0</v>
      </c>
      <c r="BL276" s="14" t="s">
        <v>251</v>
      </c>
      <c r="BM276" s="210" t="s">
        <v>2052</v>
      </c>
    </row>
    <row r="277" spans="1:65" s="2" customFormat="1" ht="21.75" customHeight="1">
      <c r="A277" s="31"/>
      <c r="B277" s="32"/>
      <c r="C277" s="198" t="s">
        <v>404</v>
      </c>
      <c r="D277" s="198" t="s">
        <v>173</v>
      </c>
      <c r="E277" s="199" t="s">
        <v>1619</v>
      </c>
      <c r="F277" s="200" t="s">
        <v>1620</v>
      </c>
      <c r="G277" s="201" t="s">
        <v>176</v>
      </c>
      <c r="H277" s="202">
        <v>11.37</v>
      </c>
      <c r="I277" s="203"/>
      <c r="J277" s="204">
        <f t="shared" si="75"/>
        <v>0</v>
      </c>
      <c r="K277" s="205"/>
      <c r="L277" s="36"/>
      <c r="M277" s="206" t="s">
        <v>1</v>
      </c>
      <c r="N277" s="207" t="s">
        <v>41</v>
      </c>
      <c r="O277" s="68"/>
      <c r="P277" s="208">
        <f t="shared" si="76"/>
        <v>0</v>
      </c>
      <c r="Q277" s="208">
        <v>0</v>
      </c>
      <c r="R277" s="208">
        <f t="shared" si="77"/>
        <v>0</v>
      </c>
      <c r="S277" s="208">
        <v>0</v>
      </c>
      <c r="T277" s="209">
        <f t="shared" si="78"/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210" t="s">
        <v>251</v>
      </c>
      <c r="AT277" s="210" t="s">
        <v>173</v>
      </c>
      <c r="AU277" s="210" t="s">
        <v>86</v>
      </c>
      <c r="AY277" s="14" t="s">
        <v>169</v>
      </c>
      <c r="BE277" s="211">
        <f t="shared" si="79"/>
        <v>0</v>
      </c>
      <c r="BF277" s="211">
        <f t="shared" si="80"/>
        <v>0</v>
      </c>
      <c r="BG277" s="211">
        <f t="shared" si="81"/>
        <v>0</v>
      </c>
      <c r="BH277" s="211">
        <f t="shared" si="82"/>
        <v>0</v>
      </c>
      <c r="BI277" s="211">
        <f t="shared" si="83"/>
        <v>0</v>
      </c>
      <c r="BJ277" s="14" t="s">
        <v>84</v>
      </c>
      <c r="BK277" s="211">
        <f t="shared" si="84"/>
        <v>0</v>
      </c>
      <c r="BL277" s="14" t="s">
        <v>251</v>
      </c>
      <c r="BM277" s="210" t="s">
        <v>2053</v>
      </c>
    </row>
    <row r="278" spans="1:65" s="2" customFormat="1" ht="16.5" customHeight="1">
      <c r="A278" s="31"/>
      <c r="B278" s="32"/>
      <c r="C278" s="198" t="s">
        <v>556</v>
      </c>
      <c r="D278" s="198" t="s">
        <v>173</v>
      </c>
      <c r="E278" s="199" t="s">
        <v>1623</v>
      </c>
      <c r="F278" s="200" t="s">
        <v>1624</v>
      </c>
      <c r="G278" s="201" t="s">
        <v>176</v>
      </c>
      <c r="H278" s="202">
        <v>11.37</v>
      </c>
      <c r="I278" s="203"/>
      <c r="J278" s="204">
        <f t="shared" si="75"/>
        <v>0</v>
      </c>
      <c r="K278" s="205"/>
      <c r="L278" s="36"/>
      <c r="M278" s="206" t="s">
        <v>1</v>
      </c>
      <c r="N278" s="207" t="s">
        <v>41</v>
      </c>
      <c r="O278" s="68"/>
      <c r="P278" s="208">
        <f t="shared" si="76"/>
        <v>0</v>
      </c>
      <c r="Q278" s="208">
        <v>2.9999999999999997E-4</v>
      </c>
      <c r="R278" s="208">
        <f t="shared" si="77"/>
        <v>3.4109999999999995E-3</v>
      </c>
      <c r="S278" s="208">
        <v>0</v>
      </c>
      <c r="T278" s="209">
        <f t="shared" si="78"/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210" t="s">
        <v>251</v>
      </c>
      <c r="AT278" s="210" t="s">
        <v>173</v>
      </c>
      <c r="AU278" s="210" t="s">
        <v>86</v>
      </c>
      <c r="AY278" s="14" t="s">
        <v>169</v>
      </c>
      <c r="BE278" s="211">
        <f t="shared" si="79"/>
        <v>0</v>
      </c>
      <c r="BF278" s="211">
        <f t="shared" si="80"/>
        <v>0</v>
      </c>
      <c r="BG278" s="211">
        <f t="shared" si="81"/>
        <v>0</v>
      </c>
      <c r="BH278" s="211">
        <f t="shared" si="82"/>
        <v>0</v>
      </c>
      <c r="BI278" s="211">
        <f t="shared" si="83"/>
        <v>0</v>
      </c>
      <c r="BJ278" s="14" t="s">
        <v>84</v>
      </c>
      <c r="BK278" s="211">
        <f t="shared" si="84"/>
        <v>0</v>
      </c>
      <c r="BL278" s="14" t="s">
        <v>251</v>
      </c>
      <c r="BM278" s="210" t="s">
        <v>2054</v>
      </c>
    </row>
    <row r="279" spans="1:65" s="2" customFormat="1" ht="16.5" customHeight="1">
      <c r="A279" s="31"/>
      <c r="B279" s="32"/>
      <c r="C279" s="198" t="s">
        <v>552</v>
      </c>
      <c r="D279" s="198" t="s">
        <v>173</v>
      </c>
      <c r="E279" s="199" t="s">
        <v>1627</v>
      </c>
      <c r="F279" s="200" t="s">
        <v>1628</v>
      </c>
      <c r="G279" s="201" t="s">
        <v>275</v>
      </c>
      <c r="H279" s="202">
        <v>18.004999999999999</v>
      </c>
      <c r="I279" s="203"/>
      <c r="J279" s="204">
        <f t="shared" si="75"/>
        <v>0</v>
      </c>
      <c r="K279" s="205"/>
      <c r="L279" s="36"/>
      <c r="M279" s="206" t="s">
        <v>1</v>
      </c>
      <c r="N279" s="207" t="s">
        <v>41</v>
      </c>
      <c r="O279" s="68"/>
      <c r="P279" s="208">
        <f t="shared" si="76"/>
        <v>0</v>
      </c>
      <c r="Q279" s="208">
        <v>3.0000000000000001E-5</v>
      </c>
      <c r="R279" s="208">
        <f t="shared" si="77"/>
        <v>5.4014999999999998E-4</v>
      </c>
      <c r="S279" s="208">
        <v>0</v>
      </c>
      <c r="T279" s="209">
        <f t="shared" si="78"/>
        <v>0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210" t="s">
        <v>251</v>
      </c>
      <c r="AT279" s="210" t="s">
        <v>173</v>
      </c>
      <c r="AU279" s="210" t="s">
        <v>86</v>
      </c>
      <c r="AY279" s="14" t="s">
        <v>169</v>
      </c>
      <c r="BE279" s="211">
        <f t="shared" si="79"/>
        <v>0</v>
      </c>
      <c r="BF279" s="211">
        <f t="shared" si="80"/>
        <v>0</v>
      </c>
      <c r="BG279" s="211">
        <f t="shared" si="81"/>
        <v>0</v>
      </c>
      <c r="BH279" s="211">
        <f t="shared" si="82"/>
        <v>0</v>
      </c>
      <c r="BI279" s="211">
        <f t="shared" si="83"/>
        <v>0</v>
      </c>
      <c r="BJ279" s="14" t="s">
        <v>84</v>
      </c>
      <c r="BK279" s="211">
        <f t="shared" si="84"/>
        <v>0</v>
      </c>
      <c r="BL279" s="14" t="s">
        <v>251</v>
      </c>
      <c r="BM279" s="210" t="s">
        <v>2055</v>
      </c>
    </row>
    <row r="280" spans="1:65" s="2" customFormat="1" ht="21.75" customHeight="1">
      <c r="A280" s="31"/>
      <c r="B280" s="32"/>
      <c r="C280" s="198" t="s">
        <v>605</v>
      </c>
      <c r="D280" s="198" t="s">
        <v>173</v>
      </c>
      <c r="E280" s="199" t="s">
        <v>2056</v>
      </c>
      <c r="F280" s="200" t="s">
        <v>2057</v>
      </c>
      <c r="G280" s="201" t="s">
        <v>220</v>
      </c>
      <c r="H280" s="202">
        <v>0.68700000000000006</v>
      </c>
      <c r="I280" s="203"/>
      <c r="J280" s="204">
        <f t="shared" si="75"/>
        <v>0</v>
      </c>
      <c r="K280" s="205"/>
      <c r="L280" s="36"/>
      <c r="M280" s="206" t="s">
        <v>1</v>
      </c>
      <c r="N280" s="207" t="s">
        <v>41</v>
      </c>
      <c r="O280" s="68"/>
      <c r="P280" s="208">
        <f t="shared" si="76"/>
        <v>0</v>
      </c>
      <c r="Q280" s="208">
        <v>0</v>
      </c>
      <c r="R280" s="208">
        <f t="shared" si="77"/>
        <v>0</v>
      </c>
      <c r="S280" s="208">
        <v>0</v>
      </c>
      <c r="T280" s="209">
        <f t="shared" si="78"/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210" t="s">
        <v>251</v>
      </c>
      <c r="AT280" s="210" t="s">
        <v>173</v>
      </c>
      <c r="AU280" s="210" t="s">
        <v>86</v>
      </c>
      <c r="AY280" s="14" t="s">
        <v>169</v>
      </c>
      <c r="BE280" s="211">
        <f t="shared" si="79"/>
        <v>0</v>
      </c>
      <c r="BF280" s="211">
        <f t="shared" si="80"/>
        <v>0</v>
      </c>
      <c r="BG280" s="211">
        <f t="shared" si="81"/>
        <v>0</v>
      </c>
      <c r="BH280" s="211">
        <f t="shared" si="82"/>
        <v>0</v>
      </c>
      <c r="BI280" s="211">
        <f t="shared" si="83"/>
        <v>0</v>
      </c>
      <c r="BJ280" s="14" t="s">
        <v>84</v>
      </c>
      <c r="BK280" s="211">
        <f t="shared" si="84"/>
        <v>0</v>
      </c>
      <c r="BL280" s="14" t="s">
        <v>251</v>
      </c>
      <c r="BM280" s="210" t="s">
        <v>2058</v>
      </c>
    </row>
    <row r="281" spans="1:65" s="12" customFormat="1" ht="22.9" customHeight="1">
      <c r="B281" s="182"/>
      <c r="C281" s="183"/>
      <c r="D281" s="184" t="s">
        <v>75</v>
      </c>
      <c r="E281" s="196" t="s">
        <v>1640</v>
      </c>
      <c r="F281" s="196" t="s">
        <v>1641</v>
      </c>
      <c r="G281" s="183"/>
      <c r="H281" s="183"/>
      <c r="I281" s="186"/>
      <c r="J281" s="197">
        <f>BK281</f>
        <v>0</v>
      </c>
      <c r="K281" s="183"/>
      <c r="L281" s="188"/>
      <c r="M281" s="189"/>
      <c r="N281" s="190"/>
      <c r="O281" s="190"/>
      <c r="P281" s="191">
        <f>SUM(P282:P286)</f>
        <v>0</v>
      </c>
      <c r="Q281" s="190"/>
      <c r="R281" s="191">
        <f>SUM(R282:R286)</f>
        <v>3.8645564000000001</v>
      </c>
      <c r="S281" s="190"/>
      <c r="T281" s="192">
        <f>SUM(T282:T286)</f>
        <v>0</v>
      </c>
      <c r="AR281" s="193" t="s">
        <v>86</v>
      </c>
      <c r="AT281" s="194" t="s">
        <v>75</v>
      </c>
      <c r="AU281" s="194" t="s">
        <v>84</v>
      </c>
      <c r="AY281" s="193" t="s">
        <v>169</v>
      </c>
      <c r="BK281" s="195">
        <f>SUM(BK282:BK286)</f>
        <v>0</v>
      </c>
    </row>
    <row r="282" spans="1:65" s="2" customFormat="1" ht="21.75" customHeight="1">
      <c r="A282" s="31"/>
      <c r="B282" s="32"/>
      <c r="C282" s="198" t="s">
        <v>520</v>
      </c>
      <c r="D282" s="198" t="s">
        <v>173</v>
      </c>
      <c r="E282" s="199" t="s">
        <v>1643</v>
      </c>
      <c r="F282" s="200" t="s">
        <v>1644</v>
      </c>
      <c r="G282" s="201" t="s">
        <v>275</v>
      </c>
      <c r="H282" s="202">
        <v>27.024999999999999</v>
      </c>
      <c r="I282" s="203"/>
      <c r="J282" s="204">
        <f>ROUND(I282*H282,2)</f>
        <v>0</v>
      </c>
      <c r="K282" s="205"/>
      <c r="L282" s="36"/>
      <c r="M282" s="206" t="s">
        <v>1</v>
      </c>
      <c r="N282" s="207" t="s">
        <v>41</v>
      </c>
      <c r="O282" s="68"/>
      <c r="P282" s="208">
        <f>O282*H282</f>
        <v>0</v>
      </c>
      <c r="Q282" s="208">
        <v>8.2400000000000008E-3</v>
      </c>
      <c r="R282" s="208">
        <f>Q282*H282</f>
        <v>0.22268600000000002</v>
      </c>
      <c r="S282" s="208">
        <v>0</v>
      </c>
      <c r="T282" s="209">
        <f>S282*H282</f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210" t="s">
        <v>251</v>
      </c>
      <c r="AT282" s="210" t="s">
        <v>173</v>
      </c>
      <c r="AU282" s="210" t="s">
        <v>86</v>
      </c>
      <c r="AY282" s="14" t="s">
        <v>169</v>
      </c>
      <c r="BE282" s="211">
        <f>IF(N282="základní",J282,0)</f>
        <v>0</v>
      </c>
      <c r="BF282" s="211">
        <f>IF(N282="snížená",J282,0)</f>
        <v>0</v>
      </c>
      <c r="BG282" s="211">
        <f>IF(N282="zákl. přenesená",J282,0)</f>
        <v>0</v>
      </c>
      <c r="BH282" s="211">
        <f>IF(N282="sníž. přenesená",J282,0)</f>
        <v>0</v>
      </c>
      <c r="BI282" s="211">
        <f>IF(N282="nulová",J282,0)</f>
        <v>0</v>
      </c>
      <c r="BJ282" s="14" t="s">
        <v>84</v>
      </c>
      <c r="BK282" s="211">
        <f>ROUND(I282*H282,2)</f>
        <v>0</v>
      </c>
      <c r="BL282" s="14" t="s">
        <v>251</v>
      </c>
      <c r="BM282" s="210" t="s">
        <v>2059</v>
      </c>
    </row>
    <row r="283" spans="1:65" s="2" customFormat="1" ht="21.75" customHeight="1">
      <c r="A283" s="31"/>
      <c r="B283" s="32"/>
      <c r="C283" s="198" t="s">
        <v>429</v>
      </c>
      <c r="D283" s="198" t="s">
        <v>173</v>
      </c>
      <c r="E283" s="199" t="s">
        <v>1649</v>
      </c>
      <c r="F283" s="200" t="s">
        <v>2060</v>
      </c>
      <c r="G283" s="201" t="s">
        <v>176</v>
      </c>
      <c r="H283" s="202">
        <v>21.448</v>
      </c>
      <c r="I283" s="203"/>
      <c r="J283" s="204">
        <f>ROUND(I283*H283,2)</f>
        <v>0</v>
      </c>
      <c r="K283" s="205"/>
      <c r="L283" s="36"/>
      <c r="M283" s="206" t="s">
        <v>1</v>
      </c>
      <c r="N283" s="207" t="s">
        <v>41</v>
      </c>
      <c r="O283" s="68"/>
      <c r="P283" s="208">
        <f>O283*H283</f>
        <v>0</v>
      </c>
      <c r="Q283" s="208">
        <v>5.6599999999999998E-2</v>
      </c>
      <c r="R283" s="208">
        <f>Q283*H283</f>
        <v>1.2139568000000001</v>
      </c>
      <c r="S283" s="208">
        <v>0</v>
      </c>
      <c r="T283" s="209">
        <f>S283*H283</f>
        <v>0</v>
      </c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210" t="s">
        <v>251</v>
      </c>
      <c r="AT283" s="210" t="s">
        <v>173</v>
      </c>
      <c r="AU283" s="210" t="s">
        <v>86</v>
      </c>
      <c r="AY283" s="14" t="s">
        <v>169</v>
      </c>
      <c r="BE283" s="211">
        <f>IF(N283="základní",J283,0)</f>
        <v>0</v>
      </c>
      <c r="BF283" s="211">
        <f>IF(N283="snížená",J283,0)</f>
        <v>0</v>
      </c>
      <c r="BG283" s="211">
        <f>IF(N283="zákl. přenesená",J283,0)</f>
        <v>0</v>
      </c>
      <c r="BH283" s="211">
        <f>IF(N283="sníž. přenesená",J283,0)</f>
        <v>0</v>
      </c>
      <c r="BI283" s="211">
        <f>IF(N283="nulová",J283,0)</f>
        <v>0</v>
      </c>
      <c r="BJ283" s="14" t="s">
        <v>84</v>
      </c>
      <c r="BK283" s="211">
        <f>ROUND(I283*H283,2)</f>
        <v>0</v>
      </c>
      <c r="BL283" s="14" t="s">
        <v>251</v>
      </c>
      <c r="BM283" s="210" t="s">
        <v>2061</v>
      </c>
    </row>
    <row r="284" spans="1:65" s="2" customFormat="1" ht="16.5" customHeight="1">
      <c r="A284" s="31"/>
      <c r="B284" s="32"/>
      <c r="C284" s="198" t="s">
        <v>1780</v>
      </c>
      <c r="D284" s="198" t="s">
        <v>173</v>
      </c>
      <c r="E284" s="199" t="s">
        <v>1653</v>
      </c>
      <c r="F284" s="200" t="s">
        <v>1654</v>
      </c>
      <c r="G284" s="201" t="s">
        <v>176</v>
      </c>
      <c r="H284" s="202">
        <v>21.448</v>
      </c>
      <c r="I284" s="203"/>
      <c r="J284" s="204">
        <f>ROUND(I284*H284,2)</f>
        <v>0</v>
      </c>
      <c r="K284" s="205"/>
      <c r="L284" s="36"/>
      <c r="M284" s="206" t="s">
        <v>1</v>
      </c>
      <c r="N284" s="207" t="s">
        <v>41</v>
      </c>
      <c r="O284" s="68"/>
      <c r="P284" s="208">
        <f>O284*H284</f>
        <v>0</v>
      </c>
      <c r="Q284" s="208">
        <v>5.6599999999999998E-2</v>
      </c>
      <c r="R284" s="208">
        <f>Q284*H284</f>
        <v>1.2139568000000001</v>
      </c>
      <c r="S284" s="208">
        <v>0</v>
      </c>
      <c r="T284" s="209">
        <f>S284*H284</f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210" t="s">
        <v>251</v>
      </c>
      <c r="AT284" s="210" t="s">
        <v>173</v>
      </c>
      <c r="AU284" s="210" t="s">
        <v>86</v>
      </c>
      <c r="AY284" s="14" t="s">
        <v>169</v>
      </c>
      <c r="BE284" s="211">
        <f>IF(N284="základní",J284,0)</f>
        <v>0</v>
      </c>
      <c r="BF284" s="211">
        <f>IF(N284="snížená",J284,0)</f>
        <v>0</v>
      </c>
      <c r="BG284" s="211">
        <f>IF(N284="zákl. přenesená",J284,0)</f>
        <v>0</v>
      </c>
      <c r="BH284" s="211">
        <f>IF(N284="sníž. přenesená",J284,0)</f>
        <v>0</v>
      </c>
      <c r="BI284" s="211">
        <f>IF(N284="nulová",J284,0)</f>
        <v>0</v>
      </c>
      <c r="BJ284" s="14" t="s">
        <v>84</v>
      </c>
      <c r="BK284" s="211">
        <f>ROUND(I284*H284,2)</f>
        <v>0</v>
      </c>
      <c r="BL284" s="14" t="s">
        <v>251</v>
      </c>
      <c r="BM284" s="210" t="s">
        <v>2062</v>
      </c>
    </row>
    <row r="285" spans="1:65" s="2" customFormat="1" ht="16.5" customHeight="1">
      <c r="A285" s="31"/>
      <c r="B285" s="32"/>
      <c r="C285" s="198" t="s">
        <v>1784</v>
      </c>
      <c r="D285" s="198" t="s">
        <v>173</v>
      </c>
      <c r="E285" s="199" t="s">
        <v>1657</v>
      </c>
      <c r="F285" s="200" t="s">
        <v>1658</v>
      </c>
      <c r="G285" s="201" t="s">
        <v>176</v>
      </c>
      <c r="H285" s="202">
        <v>21.448</v>
      </c>
      <c r="I285" s="203"/>
      <c r="J285" s="204">
        <f>ROUND(I285*H285,2)</f>
        <v>0</v>
      </c>
      <c r="K285" s="205"/>
      <c r="L285" s="36"/>
      <c r="M285" s="206" t="s">
        <v>1</v>
      </c>
      <c r="N285" s="207" t="s">
        <v>41</v>
      </c>
      <c r="O285" s="68"/>
      <c r="P285" s="208">
        <f>O285*H285</f>
        <v>0</v>
      </c>
      <c r="Q285" s="208">
        <v>5.6599999999999998E-2</v>
      </c>
      <c r="R285" s="208">
        <f>Q285*H285</f>
        <v>1.2139568000000001</v>
      </c>
      <c r="S285" s="208">
        <v>0</v>
      </c>
      <c r="T285" s="209">
        <f>S285*H285</f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210" t="s">
        <v>251</v>
      </c>
      <c r="AT285" s="210" t="s">
        <v>173</v>
      </c>
      <c r="AU285" s="210" t="s">
        <v>86</v>
      </c>
      <c r="AY285" s="14" t="s">
        <v>169</v>
      </c>
      <c r="BE285" s="211">
        <f>IF(N285="základní",J285,0)</f>
        <v>0</v>
      </c>
      <c r="BF285" s="211">
        <f>IF(N285="snížená",J285,0)</f>
        <v>0</v>
      </c>
      <c r="BG285" s="211">
        <f>IF(N285="zákl. přenesená",J285,0)</f>
        <v>0</v>
      </c>
      <c r="BH285" s="211">
        <f>IF(N285="sníž. přenesená",J285,0)</f>
        <v>0</v>
      </c>
      <c r="BI285" s="211">
        <f>IF(N285="nulová",J285,0)</f>
        <v>0</v>
      </c>
      <c r="BJ285" s="14" t="s">
        <v>84</v>
      </c>
      <c r="BK285" s="211">
        <f>ROUND(I285*H285,2)</f>
        <v>0</v>
      </c>
      <c r="BL285" s="14" t="s">
        <v>251</v>
      </c>
      <c r="BM285" s="210" t="s">
        <v>2063</v>
      </c>
    </row>
    <row r="286" spans="1:65" s="2" customFormat="1" ht="21.75" customHeight="1">
      <c r="A286" s="31"/>
      <c r="B286" s="32"/>
      <c r="C286" s="198" t="s">
        <v>1652</v>
      </c>
      <c r="D286" s="198" t="s">
        <v>173</v>
      </c>
      <c r="E286" s="199" t="s">
        <v>1661</v>
      </c>
      <c r="F286" s="200" t="s">
        <v>1662</v>
      </c>
      <c r="G286" s="201" t="s">
        <v>220</v>
      </c>
      <c r="H286" s="202">
        <v>3.8650000000000002</v>
      </c>
      <c r="I286" s="203"/>
      <c r="J286" s="204">
        <f>ROUND(I286*H286,2)</f>
        <v>0</v>
      </c>
      <c r="K286" s="205"/>
      <c r="L286" s="36"/>
      <c r="M286" s="206" t="s">
        <v>1</v>
      </c>
      <c r="N286" s="207" t="s">
        <v>41</v>
      </c>
      <c r="O286" s="68"/>
      <c r="P286" s="208">
        <f>O286*H286</f>
        <v>0</v>
      </c>
      <c r="Q286" s="208">
        <v>0</v>
      </c>
      <c r="R286" s="208">
        <f>Q286*H286</f>
        <v>0</v>
      </c>
      <c r="S286" s="208">
        <v>0</v>
      </c>
      <c r="T286" s="209">
        <f>S286*H286</f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210" t="s">
        <v>251</v>
      </c>
      <c r="AT286" s="210" t="s">
        <v>173</v>
      </c>
      <c r="AU286" s="210" t="s">
        <v>86</v>
      </c>
      <c r="AY286" s="14" t="s">
        <v>169</v>
      </c>
      <c r="BE286" s="211">
        <f>IF(N286="základní",J286,0)</f>
        <v>0</v>
      </c>
      <c r="BF286" s="211">
        <f>IF(N286="snížená",J286,0)</f>
        <v>0</v>
      </c>
      <c r="BG286" s="211">
        <f>IF(N286="zákl. přenesená",J286,0)</f>
        <v>0</v>
      </c>
      <c r="BH286" s="211">
        <f>IF(N286="sníž. přenesená",J286,0)</f>
        <v>0</v>
      </c>
      <c r="BI286" s="211">
        <f>IF(N286="nulová",J286,0)</f>
        <v>0</v>
      </c>
      <c r="BJ286" s="14" t="s">
        <v>84</v>
      </c>
      <c r="BK286" s="211">
        <f>ROUND(I286*H286,2)</f>
        <v>0</v>
      </c>
      <c r="BL286" s="14" t="s">
        <v>251</v>
      </c>
      <c r="BM286" s="210" t="s">
        <v>2064</v>
      </c>
    </row>
    <row r="287" spans="1:65" s="12" customFormat="1" ht="22.9" customHeight="1">
      <c r="B287" s="182"/>
      <c r="C287" s="183"/>
      <c r="D287" s="184" t="s">
        <v>75</v>
      </c>
      <c r="E287" s="196" t="s">
        <v>599</v>
      </c>
      <c r="F287" s="196" t="s">
        <v>600</v>
      </c>
      <c r="G287" s="183"/>
      <c r="H287" s="183"/>
      <c r="I287" s="186"/>
      <c r="J287" s="197">
        <f>BK287</f>
        <v>0</v>
      </c>
      <c r="K287" s="183"/>
      <c r="L287" s="188"/>
      <c r="M287" s="189"/>
      <c r="N287" s="190"/>
      <c r="O287" s="190"/>
      <c r="P287" s="191">
        <f>SUM(P288:P310)</f>
        <v>0</v>
      </c>
      <c r="Q287" s="190"/>
      <c r="R287" s="191">
        <f>SUM(R288:R310)</f>
        <v>1.2004573900000002</v>
      </c>
      <c r="S287" s="190"/>
      <c r="T287" s="192">
        <f>SUM(T288:T310)</f>
        <v>0</v>
      </c>
      <c r="AR287" s="193" t="s">
        <v>86</v>
      </c>
      <c r="AT287" s="194" t="s">
        <v>75</v>
      </c>
      <c r="AU287" s="194" t="s">
        <v>84</v>
      </c>
      <c r="AY287" s="193" t="s">
        <v>169</v>
      </c>
      <c r="BK287" s="195">
        <f>SUM(BK288:BK310)</f>
        <v>0</v>
      </c>
    </row>
    <row r="288" spans="1:65" s="2" customFormat="1" ht="21.75" customHeight="1">
      <c r="A288" s="31"/>
      <c r="B288" s="32"/>
      <c r="C288" s="198" t="s">
        <v>253</v>
      </c>
      <c r="D288" s="198" t="s">
        <v>173</v>
      </c>
      <c r="E288" s="199" t="s">
        <v>1664</v>
      </c>
      <c r="F288" s="200" t="s">
        <v>1665</v>
      </c>
      <c r="G288" s="201" t="s">
        <v>176</v>
      </c>
      <c r="H288" s="202">
        <v>190.892</v>
      </c>
      <c r="I288" s="203"/>
      <c r="J288" s="204">
        <f t="shared" ref="J288:J310" si="85">ROUND(I288*H288,2)</f>
        <v>0</v>
      </c>
      <c r="K288" s="205"/>
      <c r="L288" s="36"/>
      <c r="M288" s="206" t="s">
        <v>1</v>
      </c>
      <c r="N288" s="207" t="s">
        <v>41</v>
      </c>
      <c r="O288" s="68"/>
      <c r="P288" s="208">
        <f t="shared" ref="P288:P310" si="86">O288*H288</f>
        <v>0</v>
      </c>
      <c r="Q288" s="208">
        <v>3.0000000000000001E-5</v>
      </c>
      <c r="R288" s="208">
        <f t="shared" ref="R288:R310" si="87">Q288*H288</f>
        <v>5.72676E-3</v>
      </c>
      <c r="S288" s="208">
        <v>0</v>
      </c>
      <c r="T288" s="209">
        <f t="shared" ref="T288:T310" si="88">S288*H288</f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210" t="s">
        <v>251</v>
      </c>
      <c r="AT288" s="210" t="s">
        <v>173</v>
      </c>
      <c r="AU288" s="210" t="s">
        <v>86</v>
      </c>
      <c r="AY288" s="14" t="s">
        <v>169</v>
      </c>
      <c r="BE288" s="211">
        <f t="shared" ref="BE288:BE310" si="89">IF(N288="základní",J288,0)</f>
        <v>0</v>
      </c>
      <c r="BF288" s="211">
        <f t="shared" ref="BF288:BF310" si="90">IF(N288="snížená",J288,0)</f>
        <v>0</v>
      </c>
      <c r="BG288" s="211">
        <f t="shared" ref="BG288:BG310" si="91">IF(N288="zákl. přenesená",J288,0)</f>
        <v>0</v>
      </c>
      <c r="BH288" s="211">
        <f t="shared" ref="BH288:BH310" si="92">IF(N288="sníž. přenesená",J288,0)</f>
        <v>0</v>
      </c>
      <c r="BI288" s="211">
        <f t="shared" ref="BI288:BI310" si="93">IF(N288="nulová",J288,0)</f>
        <v>0</v>
      </c>
      <c r="BJ288" s="14" t="s">
        <v>84</v>
      </c>
      <c r="BK288" s="211">
        <f t="shared" ref="BK288:BK310" si="94">ROUND(I288*H288,2)</f>
        <v>0</v>
      </c>
      <c r="BL288" s="14" t="s">
        <v>251</v>
      </c>
      <c r="BM288" s="210" t="s">
        <v>2065</v>
      </c>
    </row>
    <row r="289" spans="1:65" s="2" customFormat="1" ht="21.75" customHeight="1">
      <c r="A289" s="31"/>
      <c r="B289" s="32"/>
      <c r="C289" s="198" t="s">
        <v>237</v>
      </c>
      <c r="D289" s="198" t="s">
        <v>173</v>
      </c>
      <c r="E289" s="199" t="s">
        <v>1667</v>
      </c>
      <c r="F289" s="200" t="s">
        <v>1668</v>
      </c>
      <c r="G289" s="201" t="s">
        <v>176</v>
      </c>
      <c r="H289" s="202">
        <v>57.92</v>
      </c>
      <c r="I289" s="203"/>
      <c r="J289" s="204">
        <f t="shared" si="85"/>
        <v>0</v>
      </c>
      <c r="K289" s="205"/>
      <c r="L289" s="36"/>
      <c r="M289" s="206" t="s">
        <v>1</v>
      </c>
      <c r="N289" s="207" t="s">
        <v>41</v>
      </c>
      <c r="O289" s="68"/>
      <c r="P289" s="208">
        <f t="shared" si="86"/>
        <v>0</v>
      </c>
      <c r="Q289" s="208">
        <v>4.5500000000000002E-3</v>
      </c>
      <c r="R289" s="208">
        <f t="shared" si="87"/>
        <v>0.26353600000000005</v>
      </c>
      <c r="S289" s="208">
        <v>0</v>
      </c>
      <c r="T289" s="209">
        <f t="shared" si="88"/>
        <v>0</v>
      </c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210" t="s">
        <v>251</v>
      </c>
      <c r="AT289" s="210" t="s">
        <v>173</v>
      </c>
      <c r="AU289" s="210" t="s">
        <v>86</v>
      </c>
      <c r="AY289" s="14" t="s">
        <v>169</v>
      </c>
      <c r="BE289" s="211">
        <f t="shared" si="89"/>
        <v>0</v>
      </c>
      <c r="BF289" s="211">
        <f t="shared" si="90"/>
        <v>0</v>
      </c>
      <c r="BG289" s="211">
        <f t="shared" si="91"/>
        <v>0</v>
      </c>
      <c r="BH289" s="211">
        <f t="shared" si="92"/>
        <v>0</v>
      </c>
      <c r="BI289" s="211">
        <f t="shared" si="93"/>
        <v>0</v>
      </c>
      <c r="BJ289" s="14" t="s">
        <v>84</v>
      </c>
      <c r="BK289" s="211">
        <f t="shared" si="94"/>
        <v>0</v>
      </c>
      <c r="BL289" s="14" t="s">
        <v>251</v>
      </c>
      <c r="BM289" s="210" t="s">
        <v>2066</v>
      </c>
    </row>
    <row r="290" spans="1:65" s="2" customFormat="1" ht="16.5" customHeight="1">
      <c r="A290" s="31"/>
      <c r="B290" s="32"/>
      <c r="C290" s="198" t="s">
        <v>475</v>
      </c>
      <c r="D290" s="198" t="s">
        <v>173</v>
      </c>
      <c r="E290" s="199" t="s">
        <v>1671</v>
      </c>
      <c r="F290" s="200" t="s">
        <v>1672</v>
      </c>
      <c r="G290" s="201" t="s">
        <v>176</v>
      </c>
      <c r="H290" s="202">
        <v>92.902000000000001</v>
      </c>
      <c r="I290" s="203"/>
      <c r="J290" s="204">
        <f t="shared" si="85"/>
        <v>0</v>
      </c>
      <c r="K290" s="205"/>
      <c r="L290" s="36"/>
      <c r="M290" s="206" t="s">
        <v>1</v>
      </c>
      <c r="N290" s="207" t="s">
        <v>41</v>
      </c>
      <c r="O290" s="68"/>
      <c r="P290" s="208">
        <f t="shared" si="86"/>
        <v>0</v>
      </c>
      <c r="Q290" s="208">
        <v>5.0000000000000001E-4</v>
      </c>
      <c r="R290" s="208">
        <f t="shared" si="87"/>
        <v>4.6450999999999999E-2</v>
      </c>
      <c r="S290" s="208">
        <v>0</v>
      </c>
      <c r="T290" s="209">
        <f t="shared" si="88"/>
        <v>0</v>
      </c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R290" s="210" t="s">
        <v>251</v>
      </c>
      <c r="AT290" s="210" t="s">
        <v>173</v>
      </c>
      <c r="AU290" s="210" t="s">
        <v>86</v>
      </c>
      <c r="AY290" s="14" t="s">
        <v>169</v>
      </c>
      <c r="BE290" s="211">
        <f t="shared" si="89"/>
        <v>0</v>
      </c>
      <c r="BF290" s="211">
        <f t="shared" si="90"/>
        <v>0</v>
      </c>
      <c r="BG290" s="211">
        <f t="shared" si="91"/>
        <v>0</v>
      </c>
      <c r="BH290" s="211">
        <f t="shared" si="92"/>
        <v>0</v>
      </c>
      <c r="BI290" s="211">
        <f t="shared" si="93"/>
        <v>0</v>
      </c>
      <c r="BJ290" s="14" t="s">
        <v>84</v>
      </c>
      <c r="BK290" s="211">
        <f t="shared" si="94"/>
        <v>0</v>
      </c>
      <c r="BL290" s="14" t="s">
        <v>251</v>
      </c>
      <c r="BM290" s="210" t="s">
        <v>2067</v>
      </c>
    </row>
    <row r="291" spans="1:65" s="2" customFormat="1" ht="33" customHeight="1">
      <c r="A291" s="31"/>
      <c r="B291" s="32"/>
      <c r="C291" s="217" t="s">
        <v>433</v>
      </c>
      <c r="D291" s="217" t="s">
        <v>922</v>
      </c>
      <c r="E291" s="218" t="s">
        <v>1675</v>
      </c>
      <c r="F291" s="219" t="s">
        <v>2068</v>
      </c>
      <c r="G291" s="220" t="s">
        <v>176</v>
      </c>
      <c r="H291" s="221">
        <v>107.676</v>
      </c>
      <c r="I291" s="222"/>
      <c r="J291" s="223">
        <f t="shared" si="85"/>
        <v>0</v>
      </c>
      <c r="K291" s="224"/>
      <c r="L291" s="225"/>
      <c r="M291" s="226" t="s">
        <v>1</v>
      </c>
      <c r="N291" s="227" t="s">
        <v>41</v>
      </c>
      <c r="O291" s="68"/>
      <c r="P291" s="208">
        <f t="shared" si="86"/>
        <v>0</v>
      </c>
      <c r="Q291" s="208">
        <v>5.4000000000000003E-3</v>
      </c>
      <c r="R291" s="208">
        <f t="shared" si="87"/>
        <v>0.58145040000000003</v>
      </c>
      <c r="S291" s="208">
        <v>0</v>
      </c>
      <c r="T291" s="209">
        <f t="shared" si="88"/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210" t="s">
        <v>259</v>
      </c>
      <c r="AT291" s="210" t="s">
        <v>922</v>
      </c>
      <c r="AU291" s="210" t="s">
        <v>86</v>
      </c>
      <c r="AY291" s="14" t="s">
        <v>169</v>
      </c>
      <c r="BE291" s="211">
        <f t="shared" si="89"/>
        <v>0</v>
      </c>
      <c r="BF291" s="211">
        <f t="shared" si="90"/>
        <v>0</v>
      </c>
      <c r="BG291" s="211">
        <f t="shared" si="91"/>
        <v>0</v>
      </c>
      <c r="BH291" s="211">
        <f t="shared" si="92"/>
        <v>0</v>
      </c>
      <c r="BI291" s="211">
        <f t="shared" si="93"/>
        <v>0</v>
      </c>
      <c r="BJ291" s="14" t="s">
        <v>84</v>
      </c>
      <c r="BK291" s="211">
        <f t="shared" si="94"/>
        <v>0</v>
      </c>
      <c r="BL291" s="14" t="s">
        <v>251</v>
      </c>
      <c r="BM291" s="210" t="s">
        <v>2069</v>
      </c>
    </row>
    <row r="292" spans="1:65" s="2" customFormat="1" ht="16.5" customHeight="1">
      <c r="A292" s="31"/>
      <c r="B292" s="32"/>
      <c r="C292" s="198" t="s">
        <v>1760</v>
      </c>
      <c r="D292" s="198" t="s">
        <v>173</v>
      </c>
      <c r="E292" s="199" t="s">
        <v>2070</v>
      </c>
      <c r="F292" s="200" t="s">
        <v>2071</v>
      </c>
      <c r="G292" s="201" t="s">
        <v>176</v>
      </c>
      <c r="H292" s="202">
        <v>20.96</v>
      </c>
      <c r="I292" s="203"/>
      <c r="J292" s="204">
        <f t="shared" si="85"/>
        <v>0</v>
      </c>
      <c r="K292" s="205"/>
      <c r="L292" s="36"/>
      <c r="M292" s="206" t="s">
        <v>1</v>
      </c>
      <c r="N292" s="207" t="s">
        <v>41</v>
      </c>
      <c r="O292" s="68"/>
      <c r="P292" s="208">
        <f t="shared" si="86"/>
        <v>0</v>
      </c>
      <c r="Q292" s="208">
        <v>2.0000000000000001E-4</v>
      </c>
      <c r="R292" s="208">
        <f t="shared" si="87"/>
        <v>4.1920000000000004E-3</v>
      </c>
      <c r="S292" s="208">
        <v>0</v>
      </c>
      <c r="T292" s="209">
        <f t="shared" si="88"/>
        <v>0</v>
      </c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R292" s="210" t="s">
        <v>251</v>
      </c>
      <c r="AT292" s="210" t="s">
        <v>173</v>
      </c>
      <c r="AU292" s="210" t="s">
        <v>86</v>
      </c>
      <c r="AY292" s="14" t="s">
        <v>169</v>
      </c>
      <c r="BE292" s="211">
        <f t="shared" si="89"/>
        <v>0</v>
      </c>
      <c r="BF292" s="211">
        <f t="shared" si="90"/>
        <v>0</v>
      </c>
      <c r="BG292" s="211">
        <f t="shared" si="91"/>
        <v>0</v>
      </c>
      <c r="BH292" s="211">
        <f t="shared" si="92"/>
        <v>0</v>
      </c>
      <c r="BI292" s="211">
        <f t="shared" si="93"/>
        <v>0</v>
      </c>
      <c r="BJ292" s="14" t="s">
        <v>84</v>
      </c>
      <c r="BK292" s="211">
        <f t="shared" si="94"/>
        <v>0</v>
      </c>
      <c r="BL292" s="14" t="s">
        <v>251</v>
      </c>
      <c r="BM292" s="210" t="s">
        <v>2072</v>
      </c>
    </row>
    <row r="293" spans="1:65" s="2" customFormat="1" ht="21.75" customHeight="1">
      <c r="A293" s="31"/>
      <c r="B293" s="32"/>
      <c r="C293" s="217" t="s">
        <v>1741</v>
      </c>
      <c r="D293" s="217" t="s">
        <v>922</v>
      </c>
      <c r="E293" s="218" t="s">
        <v>2073</v>
      </c>
      <c r="F293" s="219" t="s">
        <v>2074</v>
      </c>
      <c r="G293" s="220" t="s">
        <v>176</v>
      </c>
      <c r="H293" s="221">
        <v>23.056000000000001</v>
      </c>
      <c r="I293" s="222"/>
      <c r="J293" s="223">
        <f t="shared" si="85"/>
        <v>0</v>
      </c>
      <c r="K293" s="224"/>
      <c r="L293" s="225"/>
      <c r="M293" s="226" t="s">
        <v>1</v>
      </c>
      <c r="N293" s="227" t="s">
        <v>41</v>
      </c>
      <c r="O293" s="68"/>
      <c r="P293" s="208">
        <f t="shared" si="86"/>
        <v>0</v>
      </c>
      <c r="Q293" s="208">
        <v>5.4000000000000003E-3</v>
      </c>
      <c r="R293" s="208">
        <f t="shared" si="87"/>
        <v>0.12450240000000001</v>
      </c>
      <c r="S293" s="208">
        <v>0</v>
      </c>
      <c r="T293" s="209">
        <f t="shared" si="88"/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210" t="s">
        <v>259</v>
      </c>
      <c r="AT293" s="210" t="s">
        <v>922</v>
      </c>
      <c r="AU293" s="210" t="s">
        <v>86</v>
      </c>
      <c r="AY293" s="14" t="s">
        <v>169</v>
      </c>
      <c r="BE293" s="211">
        <f t="shared" si="89"/>
        <v>0</v>
      </c>
      <c r="BF293" s="211">
        <f t="shared" si="90"/>
        <v>0</v>
      </c>
      <c r="BG293" s="211">
        <f t="shared" si="91"/>
        <v>0</v>
      </c>
      <c r="BH293" s="211">
        <f t="shared" si="92"/>
        <v>0</v>
      </c>
      <c r="BI293" s="211">
        <f t="shared" si="93"/>
        <v>0</v>
      </c>
      <c r="BJ293" s="14" t="s">
        <v>84</v>
      </c>
      <c r="BK293" s="211">
        <f t="shared" si="94"/>
        <v>0</v>
      </c>
      <c r="BL293" s="14" t="s">
        <v>251</v>
      </c>
      <c r="BM293" s="210" t="s">
        <v>2075</v>
      </c>
    </row>
    <row r="294" spans="1:65" s="2" customFormat="1" ht="21.75" customHeight="1">
      <c r="A294" s="31"/>
      <c r="B294" s="32"/>
      <c r="C294" s="198" t="s">
        <v>172</v>
      </c>
      <c r="D294" s="198" t="s">
        <v>173</v>
      </c>
      <c r="E294" s="199" t="s">
        <v>1686</v>
      </c>
      <c r="F294" s="200" t="s">
        <v>1687</v>
      </c>
      <c r="G294" s="201" t="s">
        <v>176</v>
      </c>
      <c r="H294" s="202">
        <v>81.429000000000002</v>
      </c>
      <c r="I294" s="203"/>
      <c r="J294" s="204">
        <f t="shared" si="85"/>
        <v>0</v>
      </c>
      <c r="K294" s="205"/>
      <c r="L294" s="36"/>
      <c r="M294" s="206" t="s">
        <v>1</v>
      </c>
      <c r="N294" s="207" t="s">
        <v>41</v>
      </c>
      <c r="O294" s="68"/>
      <c r="P294" s="208">
        <f t="shared" si="86"/>
        <v>0</v>
      </c>
      <c r="Q294" s="208">
        <v>2.9999999999999997E-4</v>
      </c>
      <c r="R294" s="208">
        <f t="shared" si="87"/>
        <v>2.4428699999999998E-2</v>
      </c>
      <c r="S294" s="208">
        <v>0</v>
      </c>
      <c r="T294" s="209">
        <f t="shared" si="88"/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210" t="s">
        <v>251</v>
      </c>
      <c r="AT294" s="210" t="s">
        <v>173</v>
      </c>
      <c r="AU294" s="210" t="s">
        <v>86</v>
      </c>
      <c r="AY294" s="14" t="s">
        <v>169</v>
      </c>
      <c r="BE294" s="211">
        <f t="shared" si="89"/>
        <v>0</v>
      </c>
      <c r="BF294" s="211">
        <f t="shared" si="90"/>
        <v>0</v>
      </c>
      <c r="BG294" s="211">
        <f t="shared" si="91"/>
        <v>0</v>
      </c>
      <c r="BH294" s="211">
        <f t="shared" si="92"/>
        <v>0</v>
      </c>
      <c r="BI294" s="211">
        <f t="shared" si="93"/>
        <v>0</v>
      </c>
      <c r="BJ294" s="14" t="s">
        <v>84</v>
      </c>
      <c r="BK294" s="211">
        <f t="shared" si="94"/>
        <v>0</v>
      </c>
      <c r="BL294" s="14" t="s">
        <v>251</v>
      </c>
      <c r="BM294" s="210" t="s">
        <v>2076</v>
      </c>
    </row>
    <row r="295" spans="1:65" s="2" customFormat="1" ht="44.25" customHeight="1">
      <c r="A295" s="31"/>
      <c r="B295" s="32"/>
      <c r="C295" s="217" t="s">
        <v>263</v>
      </c>
      <c r="D295" s="217" t="s">
        <v>922</v>
      </c>
      <c r="E295" s="218" t="s">
        <v>2077</v>
      </c>
      <c r="F295" s="219" t="s">
        <v>2078</v>
      </c>
      <c r="G295" s="220" t="s">
        <v>176</v>
      </c>
      <c r="H295" s="221">
        <v>48.55</v>
      </c>
      <c r="I295" s="222"/>
      <c r="J295" s="223">
        <f t="shared" si="85"/>
        <v>0</v>
      </c>
      <c r="K295" s="224"/>
      <c r="L295" s="225"/>
      <c r="M295" s="226" t="s">
        <v>1</v>
      </c>
      <c r="N295" s="227" t="s">
        <v>41</v>
      </c>
      <c r="O295" s="68"/>
      <c r="P295" s="208">
        <f t="shared" si="86"/>
        <v>0</v>
      </c>
      <c r="Q295" s="208">
        <v>1.8E-3</v>
      </c>
      <c r="R295" s="208">
        <f t="shared" si="87"/>
        <v>8.7389999999999995E-2</v>
      </c>
      <c r="S295" s="208">
        <v>0</v>
      </c>
      <c r="T295" s="209">
        <f t="shared" si="88"/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210" t="s">
        <v>259</v>
      </c>
      <c r="AT295" s="210" t="s">
        <v>922</v>
      </c>
      <c r="AU295" s="210" t="s">
        <v>86</v>
      </c>
      <c r="AY295" s="14" t="s">
        <v>169</v>
      </c>
      <c r="BE295" s="211">
        <f t="shared" si="89"/>
        <v>0</v>
      </c>
      <c r="BF295" s="211">
        <f t="shared" si="90"/>
        <v>0</v>
      </c>
      <c r="BG295" s="211">
        <f t="shared" si="91"/>
        <v>0</v>
      </c>
      <c r="BH295" s="211">
        <f t="shared" si="92"/>
        <v>0</v>
      </c>
      <c r="BI295" s="211">
        <f t="shared" si="93"/>
        <v>0</v>
      </c>
      <c r="BJ295" s="14" t="s">
        <v>84</v>
      </c>
      <c r="BK295" s="211">
        <f t="shared" si="94"/>
        <v>0</v>
      </c>
      <c r="BL295" s="14" t="s">
        <v>251</v>
      </c>
      <c r="BM295" s="210" t="s">
        <v>2079</v>
      </c>
    </row>
    <row r="296" spans="1:65" s="2" customFormat="1" ht="16.5" customHeight="1">
      <c r="A296" s="31"/>
      <c r="B296" s="32"/>
      <c r="C296" s="198" t="s">
        <v>479</v>
      </c>
      <c r="D296" s="198" t="s">
        <v>173</v>
      </c>
      <c r="E296" s="199" t="s">
        <v>2080</v>
      </c>
      <c r="F296" s="200" t="s">
        <v>2081</v>
      </c>
      <c r="G296" s="201" t="s">
        <v>176</v>
      </c>
      <c r="H296" s="202">
        <v>6.0010000000000003</v>
      </c>
      <c r="I296" s="203"/>
      <c r="J296" s="204">
        <f t="shared" si="85"/>
        <v>0</v>
      </c>
      <c r="K296" s="205"/>
      <c r="L296" s="36"/>
      <c r="M296" s="206" t="s">
        <v>1</v>
      </c>
      <c r="N296" s="207" t="s">
        <v>41</v>
      </c>
      <c r="O296" s="68"/>
      <c r="P296" s="208">
        <f t="shared" si="86"/>
        <v>0</v>
      </c>
      <c r="Q296" s="208">
        <v>2.0000000000000001E-4</v>
      </c>
      <c r="R296" s="208">
        <f t="shared" si="87"/>
        <v>1.2002000000000002E-3</v>
      </c>
      <c r="S296" s="208">
        <v>0</v>
      </c>
      <c r="T296" s="209">
        <f t="shared" si="88"/>
        <v>0</v>
      </c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R296" s="210" t="s">
        <v>251</v>
      </c>
      <c r="AT296" s="210" t="s">
        <v>173</v>
      </c>
      <c r="AU296" s="210" t="s">
        <v>86</v>
      </c>
      <c r="AY296" s="14" t="s">
        <v>169</v>
      </c>
      <c r="BE296" s="211">
        <f t="shared" si="89"/>
        <v>0</v>
      </c>
      <c r="BF296" s="211">
        <f t="shared" si="90"/>
        <v>0</v>
      </c>
      <c r="BG296" s="211">
        <f t="shared" si="91"/>
        <v>0</v>
      </c>
      <c r="BH296" s="211">
        <f t="shared" si="92"/>
        <v>0</v>
      </c>
      <c r="BI296" s="211">
        <f t="shared" si="93"/>
        <v>0</v>
      </c>
      <c r="BJ296" s="14" t="s">
        <v>84</v>
      </c>
      <c r="BK296" s="211">
        <f t="shared" si="94"/>
        <v>0</v>
      </c>
      <c r="BL296" s="14" t="s">
        <v>251</v>
      </c>
      <c r="BM296" s="210" t="s">
        <v>2082</v>
      </c>
    </row>
    <row r="297" spans="1:65" s="2" customFormat="1" ht="44.25" customHeight="1">
      <c r="A297" s="31"/>
      <c r="B297" s="32"/>
      <c r="C297" s="217" t="s">
        <v>806</v>
      </c>
      <c r="D297" s="217" t="s">
        <v>922</v>
      </c>
      <c r="E297" s="218" t="s">
        <v>2083</v>
      </c>
      <c r="F297" s="219" t="s">
        <v>2084</v>
      </c>
      <c r="G297" s="220" t="s">
        <v>176</v>
      </c>
      <c r="H297" s="221">
        <v>7</v>
      </c>
      <c r="I297" s="222"/>
      <c r="J297" s="223">
        <f t="shared" si="85"/>
        <v>0</v>
      </c>
      <c r="K297" s="224"/>
      <c r="L297" s="225"/>
      <c r="M297" s="226" t="s">
        <v>1</v>
      </c>
      <c r="N297" s="227" t="s">
        <v>41</v>
      </c>
      <c r="O297" s="68"/>
      <c r="P297" s="208">
        <f t="shared" si="86"/>
        <v>0</v>
      </c>
      <c r="Q297" s="208">
        <v>1.8E-3</v>
      </c>
      <c r="R297" s="208">
        <f t="shared" si="87"/>
        <v>1.26E-2</v>
      </c>
      <c r="S297" s="208">
        <v>0</v>
      </c>
      <c r="T297" s="209">
        <f t="shared" si="88"/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210" t="s">
        <v>259</v>
      </c>
      <c r="AT297" s="210" t="s">
        <v>922</v>
      </c>
      <c r="AU297" s="210" t="s">
        <v>86</v>
      </c>
      <c r="AY297" s="14" t="s">
        <v>169</v>
      </c>
      <c r="BE297" s="211">
        <f t="shared" si="89"/>
        <v>0</v>
      </c>
      <c r="BF297" s="211">
        <f t="shared" si="90"/>
        <v>0</v>
      </c>
      <c r="BG297" s="211">
        <f t="shared" si="91"/>
        <v>0</v>
      </c>
      <c r="BH297" s="211">
        <f t="shared" si="92"/>
        <v>0</v>
      </c>
      <c r="BI297" s="211">
        <f t="shared" si="93"/>
        <v>0</v>
      </c>
      <c r="BJ297" s="14" t="s">
        <v>84</v>
      </c>
      <c r="BK297" s="211">
        <f t="shared" si="94"/>
        <v>0</v>
      </c>
      <c r="BL297" s="14" t="s">
        <v>251</v>
      </c>
      <c r="BM297" s="210" t="s">
        <v>2085</v>
      </c>
    </row>
    <row r="298" spans="1:65" s="2" customFormat="1" ht="21.75" customHeight="1">
      <c r="A298" s="31"/>
      <c r="B298" s="32"/>
      <c r="C298" s="198" t="s">
        <v>528</v>
      </c>
      <c r="D298" s="198" t="s">
        <v>173</v>
      </c>
      <c r="E298" s="199" t="s">
        <v>1697</v>
      </c>
      <c r="F298" s="200" t="s">
        <v>1698</v>
      </c>
      <c r="G298" s="201" t="s">
        <v>275</v>
      </c>
      <c r="H298" s="202">
        <v>4.4000000000000004</v>
      </c>
      <c r="I298" s="203"/>
      <c r="J298" s="204">
        <f t="shared" si="85"/>
        <v>0</v>
      </c>
      <c r="K298" s="205"/>
      <c r="L298" s="36"/>
      <c r="M298" s="206" t="s">
        <v>1</v>
      </c>
      <c r="N298" s="207" t="s">
        <v>41</v>
      </c>
      <c r="O298" s="68"/>
      <c r="P298" s="208">
        <f t="shared" si="86"/>
        <v>0</v>
      </c>
      <c r="Q298" s="208">
        <v>1.2E-4</v>
      </c>
      <c r="R298" s="208">
        <f t="shared" si="87"/>
        <v>5.2800000000000004E-4</v>
      </c>
      <c r="S298" s="208">
        <v>0</v>
      </c>
      <c r="T298" s="209">
        <f t="shared" si="88"/>
        <v>0</v>
      </c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210" t="s">
        <v>251</v>
      </c>
      <c r="AT298" s="210" t="s">
        <v>173</v>
      </c>
      <c r="AU298" s="210" t="s">
        <v>86</v>
      </c>
      <c r="AY298" s="14" t="s">
        <v>169</v>
      </c>
      <c r="BE298" s="211">
        <f t="shared" si="89"/>
        <v>0</v>
      </c>
      <c r="BF298" s="211">
        <f t="shared" si="90"/>
        <v>0</v>
      </c>
      <c r="BG298" s="211">
        <f t="shared" si="91"/>
        <v>0</v>
      </c>
      <c r="BH298" s="211">
        <f t="shared" si="92"/>
        <v>0</v>
      </c>
      <c r="BI298" s="211">
        <f t="shared" si="93"/>
        <v>0</v>
      </c>
      <c r="BJ298" s="14" t="s">
        <v>84</v>
      </c>
      <c r="BK298" s="211">
        <f t="shared" si="94"/>
        <v>0</v>
      </c>
      <c r="BL298" s="14" t="s">
        <v>251</v>
      </c>
      <c r="BM298" s="210" t="s">
        <v>2086</v>
      </c>
    </row>
    <row r="299" spans="1:65" s="2" customFormat="1" ht="21.75" customHeight="1">
      <c r="A299" s="31"/>
      <c r="B299" s="32"/>
      <c r="C299" s="198" t="s">
        <v>506</v>
      </c>
      <c r="D299" s="198" t="s">
        <v>173</v>
      </c>
      <c r="E299" s="199" t="s">
        <v>1701</v>
      </c>
      <c r="F299" s="200" t="s">
        <v>1702</v>
      </c>
      <c r="G299" s="201" t="s">
        <v>275</v>
      </c>
      <c r="H299" s="202">
        <v>4.4000000000000004</v>
      </c>
      <c r="I299" s="203"/>
      <c r="J299" s="204">
        <f t="shared" si="85"/>
        <v>0</v>
      </c>
      <c r="K299" s="205"/>
      <c r="L299" s="36"/>
      <c r="M299" s="206" t="s">
        <v>1</v>
      </c>
      <c r="N299" s="207" t="s">
        <v>41</v>
      </c>
      <c r="O299" s="68"/>
      <c r="P299" s="208">
        <f t="shared" si="86"/>
        <v>0</v>
      </c>
      <c r="Q299" s="208">
        <v>8.0000000000000007E-5</v>
      </c>
      <c r="R299" s="208">
        <f t="shared" si="87"/>
        <v>3.5200000000000005E-4</v>
      </c>
      <c r="S299" s="208">
        <v>0</v>
      </c>
      <c r="T299" s="209">
        <f t="shared" si="88"/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210" t="s">
        <v>251</v>
      </c>
      <c r="AT299" s="210" t="s">
        <v>173</v>
      </c>
      <c r="AU299" s="210" t="s">
        <v>86</v>
      </c>
      <c r="AY299" s="14" t="s">
        <v>169</v>
      </c>
      <c r="BE299" s="211">
        <f t="shared" si="89"/>
        <v>0</v>
      </c>
      <c r="BF299" s="211">
        <f t="shared" si="90"/>
        <v>0</v>
      </c>
      <c r="BG299" s="211">
        <f t="shared" si="91"/>
        <v>0</v>
      </c>
      <c r="BH299" s="211">
        <f t="shared" si="92"/>
        <v>0</v>
      </c>
      <c r="BI299" s="211">
        <f t="shared" si="93"/>
        <v>0</v>
      </c>
      <c r="BJ299" s="14" t="s">
        <v>84</v>
      </c>
      <c r="BK299" s="211">
        <f t="shared" si="94"/>
        <v>0</v>
      </c>
      <c r="BL299" s="14" t="s">
        <v>251</v>
      </c>
      <c r="BM299" s="210" t="s">
        <v>2087</v>
      </c>
    </row>
    <row r="300" spans="1:65" s="2" customFormat="1" ht="21.75" customHeight="1">
      <c r="A300" s="31"/>
      <c r="B300" s="32"/>
      <c r="C300" s="198" t="s">
        <v>202</v>
      </c>
      <c r="D300" s="198" t="s">
        <v>173</v>
      </c>
      <c r="E300" s="199" t="s">
        <v>1707</v>
      </c>
      <c r="F300" s="200" t="s">
        <v>1708</v>
      </c>
      <c r="G300" s="201" t="s">
        <v>275</v>
      </c>
      <c r="H300" s="202">
        <v>38.5</v>
      </c>
      <c r="I300" s="203"/>
      <c r="J300" s="204">
        <f t="shared" si="85"/>
        <v>0</v>
      </c>
      <c r="K300" s="205"/>
      <c r="L300" s="36"/>
      <c r="M300" s="206" t="s">
        <v>1</v>
      </c>
      <c r="N300" s="207" t="s">
        <v>41</v>
      </c>
      <c r="O300" s="68"/>
      <c r="P300" s="208">
        <f t="shared" si="86"/>
        <v>0</v>
      </c>
      <c r="Q300" s="208">
        <v>1.2E-4</v>
      </c>
      <c r="R300" s="208">
        <f t="shared" si="87"/>
        <v>4.62E-3</v>
      </c>
      <c r="S300" s="208">
        <v>0</v>
      </c>
      <c r="T300" s="209">
        <f t="shared" si="88"/>
        <v>0</v>
      </c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R300" s="210" t="s">
        <v>251</v>
      </c>
      <c r="AT300" s="210" t="s">
        <v>173</v>
      </c>
      <c r="AU300" s="210" t="s">
        <v>86</v>
      </c>
      <c r="AY300" s="14" t="s">
        <v>169</v>
      </c>
      <c r="BE300" s="211">
        <f t="shared" si="89"/>
        <v>0</v>
      </c>
      <c r="BF300" s="211">
        <f t="shared" si="90"/>
        <v>0</v>
      </c>
      <c r="BG300" s="211">
        <f t="shared" si="91"/>
        <v>0</v>
      </c>
      <c r="BH300" s="211">
        <f t="shared" si="92"/>
        <v>0</v>
      </c>
      <c r="BI300" s="211">
        <f t="shared" si="93"/>
        <v>0</v>
      </c>
      <c r="BJ300" s="14" t="s">
        <v>84</v>
      </c>
      <c r="BK300" s="211">
        <f t="shared" si="94"/>
        <v>0</v>
      </c>
      <c r="BL300" s="14" t="s">
        <v>251</v>
      </c>
      <c r="BM300" s="210" t="s">
        <v>2088</v>
      </c>
    </row>
    <row r="301" spans="1:65" s="2" customFormat="1" ht="21.75" customHeight="1">
      <c r="A301" s="31"/>
      <c r="B301" s="32"/>
      <c r="C301" s="198" t="s">
        <v>259</v>
      </c>
      <c r="D301" s="198" t="s">
        <v>173</v>
      </c>
      <c r="E301" s="199" t="s">
        <v>1711</v>
      </c>
      <c r="F301" s="200" t="s">
        <v>1712</v>
      </c>
      <c r="G301" s="201" t="s">
        <v>275</v>
      </c>
      <c r="H301" s="202">
        <v>38.5</v>
      </c>
      <c r="I301" s="203"/>
      <c r="J301" s="204">
        <f t="shared" si="85"/>
        <v>0</v>
      </c>
      <c r="K301" s="205"/>
      <c r="L301" s="36"/>
      <c r="M301" s="206" t="s">
        <v>1</v>
      </c>
      <c r="N301" s="207" t="s">
        <v>41</v>
      </c>
      <c r="O301" s="68"/>
      <c r="P301" s="208">
        <f t="shared" si="86"/>
        <v>0</v>
      </c>
      <c r="Q301" s="208">
        <v>8.0000000000000007E-5</v>
      </c>
      <c r="R301" s="208">
        <f t="shared" si="87"/>
        <v>3.0800000000000003E-3</v>
      </c>
      <c r="S301" s="208">
        <v>0</v>
      </c>
      <c r="T301" s="209">
        <f t="shared" si="88"/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210" t="s">
        <v>251</v>
      </c>
      <c r="AT301" s="210" t="s">
        <v>173</v>
      </c>
      <c r="AU301" s="210" t="s">
        <v>86</v>
      </c>
      <c r="AY301" s="14" t="s">
        <v>169</v>
      </c>
      <c r="BE301" s="211">
        <f t="shared" si="89"/>
        <v>0</v>
      </c>
      <c r="BF301" s="211">
        <f t="shared" si="90"/>
        <v>0</v>
      </c>
      <c r="BG301" s="211">
        <f t="shared" si="91"/>
        <v>0</v>
      </c>
      <c r="BH301" s="211">
        <f t="shared" si="92"/>
        <v>0</v>
      </c>
      <c r="BI301" s="211">
        <f t="shared" si="93"/>
        <v>0</v>
      </c>
      <c r="BJ301" s="14" t="s">
        <v>84</v>
      </c>
      <c r="BK301" s="211">
        <f t="shared" si="94"/>
        <v>0</v>
      </c>
      <c r="BL301" s="14" t="s">
        <v>251</v>
      </c>
      <c r="BM301" s="210" t="s">
        <v>2089</v>
      </c>
    </row>
    <row r="302" spans="1:65" s="2" customFormat="1" ht="16.5" customHeight="1">
      <c r="A302" s="31"/>
      <c r="B302" s="32"/>
      <c r="C302" s="198" t="s">
        <v>272</v>
      </c>
      <c r="D302" s="198" t="s">
        <v>173</v>
      </c>
      <c r="E302" s="199" t="s">
        <v>1714</v>
      </c>
      <c r="F302" s="200" t="s">
        <v>1715</v>
      </c>
      <c r="G302" s="201" t="s">
        <v>275</v>
      </c>
      <c r="H302" s="202">
        <v>119.405</v>
      </c>
      <c r="I302" s="203"/>
      <c r="J302" s="204">
        <f t="shared" si="85"/>
        <v>0</v>
      </c>
      <c r="K302" s="205"/>
      <c r="L302" s="36"/>
      <c r="M302" s="206" t="s">
        <v>1</v>
      </c>
      <c r="N302" s="207" t="s">
        <v>41</v>
      </c>
      <c r="O302" s="68"/>
      <c r="P302" s="208">
        <f t="shared" si="86"/>
        <v>0</v>
      </c>
      <c r="Q302" s="208">
        <v>1.0000000000000001E-5</v>
      </c>
      <c r="R302" s="208">
        <f t="shared" si="87"/>
        <v>1.1940500000000001E-3</v>
      </c>
      <c r="S302" s="208">
        <v>0</v>
      </c>
      <c r="T302" s="209">
        <f t="shared" si="88"/>
        <v>0</v>
      </c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R302" s="210" t="s">
        <v>251</v>
      </c>
      <c r="AT302" s="210" t="s">
        <v>173</v>
      </c>
      <c r="AU302" s="210" t="s">
        <v>86</v>
      </c>
      <c r="AY302" s="14" t="s">
        <v>169</v>
      </c>
      <c r="BE302" s="211">
        <f t="shared" si="89"/>
        <v>0</v>
      </c>
      <c r="BF302" s="211">
        <f t="shared" si="90"/>
        <v>0</v>
      </c>
      <c r="BG302" s="211">
        <f t="shared" si="91"/>
        <v>0</v>
      </c>
      <c r="BH302" s="211">
        <f t="shared" si="92"/>
        <v>0</v>
      </c>
      <c r="BI302" s="211">
        <f t="shared" si="93"/>
        <v>0</v>
      </c>
      <c r="BJ302" s="14" t="s">
        <v>84</v>
      </c>
      <c r="BK302" s="211">
        <f t="shared" si="94"/>
        <v>0</v>
      </c>
      <c r="BL302" s="14" t="s">
        <v>251</v>
      </c>
      <c r="BM302" s="210" t="s">
        <v>2090</v>
      </c>
    </row>
    <row r="303" spans="1:65" s="2" customFormat="1" ht="21.75" customHeight="1">
      <c r="A303" s="31"/>
      <c r="B303" s="32"/>
      <c r="C303" s="217" t="s">
        <v>277</v>
      </c>
      <c r="D303" s="217" t="s">
        <v>922</v>
      </c>
      <c r="E303" s="218" t="s">
        <v>1717</v>
      </c>
      <c r="F303" s="219" t="s">
        <v>1718</v>
      </c>
      <c r="G303" s="220" t="s">
        <v>275</v>
      </c>
      <c r="H303" s="221">
        <v>81.073999999999998</v>
      </c>
      <c r="I303" s="222"/>
      <c r="J303" s="223">
        <f t="shared" si="85"/>
        <v>0</v>
      </c>
      <c r="K303" s="224"/>
      <c r="L303" s="225"/>
      <c r="M303" s="226" t="s">
        <v>1</v>
      </c>
      <c r="N303" s="227" t="s">
        <v>41</v>
      </c>
      <c r="O303" s="68"/>
      <c r="P303" s="208">
        <f t="shared" si="86"/>
        <v>0</v>
      </c>
      <c r="Q303" s="208">
        <v>2.0000000000000001E-4</v>
      </c>
      <c r="R303" s="208">
        <f t="shared" si="87"/>
        <v>1.6214800000000001E-2</v>
      </c>
      <c r="S303" s="208">
        <v>0</v>
      </c>
      <c r="T303" s="209">
        <f t="shared" si="88"/>
        <v>0</v>
      </c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210" t="s">
        <v>259</v>
      </c>
      <c r="AT303" s="210" t="s">
        <v>922</v>
      </c>
      <c r="AU303" s="210" t="s">
        <v>86</v>
      </c>
      <c r="AY303" s="14" t="s">
        <v>169</v>
      </c>
      <c r="BE303" s="211">
        <f t="shared" si="89"/>
        <v>0</v>
      </c>
      <c r="BF303" s="211">
        <f t="shared" si="90"/>
        <v>0</v>
      </c>
      <c r="BG303" s="211">
        <f t="shared" si="91"/>
        <v>0</v>
      </c>
      <c r="BH303" s="211">
        <f t="shared" si="92"/>
        <v>0</v>
      </c>
      <c r="BI303" s="211">
        <f t="shared" si="93"/>
        <v>0</v>
      </c>
      <c r="BJ303" s="14" t="s">
        <v>84</v>
      </c>
      <c r="BK303" s="211">
        <f t="shared" si="94"/>
        <v>0</v>
      </c>
      <c r="BL303" s="14" t="s">
        <v>251</v>
      </c>
      <c r="BM303" s="210" t="s">
        <v>2091</v>
      </c>
    </row>
    <row r="304" spans="1:65" s="2" customFormat="1" ht="21.75" customHeight="1">
      <c r="A304" s="31"/>
      <c r="B304" s="32"/>
      <c r="C304" s="217" t="s">
        <v>191</v>
      </c>
      <c r="D304" s="217" t="s">
        <v>922</v>
      </c>
      <c r="E304" s="218" t="s">
        <v>2092</v>
      </c>
      <c r="F304" s="219" t="s">
        <v>2093</v>
      </c>
      <c r="G304" s="220" t="s">
        <v>275</v>
      </c>
      <c r="H304" s="221">
        <v>48.383000000000003</v>
      </c>
      <c r="I304" s="222"/>
      <c r="J304" s="223">
        <f t="shared" si="85"/>
        <v>0</v>
      </c>
      <c r="K304" s="224"/>
      <c r="L304" s="225"/>
      <c r="M304" s="226" t="s">
        <v>1</v>
      </c>
      <c r="N304" s="227" t="s">
        <v>41</v>
      </c>
      <c r="O304" s="68"/>
      <c r="P304" s="208">
        <f t="shared" si="86"/>
        <v>0</v>
      </c>
      <c r="Q304" s="208">
        <v>2.0000000000000001E-4</v>
      </c>
      <c r="R304" s="208">
        <f t="shared" si="87"/>
        <v>9.6766000000000005E-3</v>
      </c>
      <c r="S304" s="208">
        <v>0</v>
      </c>
      <c r="T304" s="209">
        <f t="shared" si="88"/>
        <v>0</v>
      </c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R304" s="210" t="s">
        <v>259</v>
      </c>
      <c r="AT304" s="210" t="s">
        <v>922</v>
      </c>
      <c r="AU304" s="210" t="s">
        <v>86</v>
      </c>
      <c r="AY304" s="14" t="s">
        <v>169</v>
      </c>
      <c r="BE304" s="211">
        <f t="shared" si="89"/>
        <v>0</v>
      </c>
      <c r="BF304" s="211">
        <f t="shared" si="90"/>
        <v>0</v>
      </c>
      <c r="BG304" s="211">
        <f t="shared" si="91"/>
        <v>0</v>
      </c>
      <c r="BH304" s="211">
        <f t="shared" si="92"/>
        <v>0</v>
      </c>
      <c r="BI304" s="211">
        <f t="shared" si="93"/>
        <v>0</v>
      </c>
      <c r="BJ304" s="14" t="s">
        <v>84</v>
      </c>
      <c r="BK304" s="211">
        <f t="shared" si="94"/>
        <v>0</v>
      </c>
      <c r="BL304" s="14" t="s">
        <v>251</v>
      </c>
      <c r="BM304" s="210" t="s">
        <v>2094</v>
      </c>
    </row>
    <row r="305" spans="1:65" s="2" customFormat="1" ht="21.75" customHeight="1">
      <c r="A305" s="31"/>
      <c r="B305" s="32"/>
      <c r="C305" s="217" t="s">
        <v>580</v>
      </c>
      <c r="D305" s="217" t="s">
        <v>922</v>
      </c>
      <c r="E305" s="218" t="s">
        <v>2095</v>
      </c>
      <c r="F305" s="219" t="s">
        <v>2096</v>
      </c>
      <c r="G305" s="220" t="s">
        <v>275</v>
      </c>
      <c r="H305" s="221">
        <v>13.041</v>
      </c>
      <c r="I305" s="222"/>
      <c r="J305" s="223">
        <f t="shared" si="85"/>
        <v>0</v>
      </c>
      <c r="K305" s="224"/>
      <c r="L305" s="225"/>
      <c r="M305" s="226" t="s">
        <v>1</v>
      </c>
      <c r="N305" s="227" t="s">
        <v>41</v>
      </c>
      <c r="O305" s="68"/>
      <c r="P305" s="208">
        <f t="shared" si="86"/>
        <v>0</v>
      </c>
      <c r="Q305" s="208">
        <v>2.0000000000000001E-4</v>
      </c>
      <c r="R305" s="208">
        <f t="shared" si="87"/>
        <v>2.6082000000000002E-3</v>
      </c>
      <c r="S305" s="208">
        <v>0</v>
      </c>
      <c r="T305" s="209">
        <f t="shared" si="88"/>
        <v>0</v>
      </c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210" t="s">
        <v>259</v>
      </c>
      <c r="AT305" s="210" t="s">
        <v>922</v>
      </c>
      <c r="AU305" s="210" t="s">
        <v>86</v>
      </c>
      <c r="AY305" s="14" t="s">
        <v>169</v>
      </c>
      <c r="BE305" s="211">
        <f t="shared" si="89"/>
        <v>0</v>
      </c>
      <c r="BF305" s="211">
        <f t="shared" si="90"/>
        <v>0</v>
      </c>
      <c r="BG305" s="211">
        <f t="shared" si="91"/>
        <v>0</v>
      </c>
      <c r="BH305" s="211">
        <f t="shared" si="92"/>
        <v>0</v>
      </c>
      <c r="BI305" s="211">
        <f t="shared" si="93"/>
        <v>0</v>
      </c>
      <c r="BJ305" s="14" t="s">
        <v>84</v>
      </c>
      <c r="BK305" s="211">
        <f t="shared" si="94"/>
        <v>0</v>
      </c>
      <c r="BL305" s="14" t="s">
        <v>251</v>
      </c>
      <c r="BM305" s="210" t="s">
        <v>2097</v>
      </c>
    </row>
    <row r="306" spans="1:65" s="2" customFormat="1" ht="16.5" customHeight="1">
      <c r="A306" s="31"/>
      <c r="B306" s="32"/>
      <c r="C306" s="198" t="s">
        <v>289</v>
      </c>
      <c r="D306" s="198" t="s">
        <v>173</v>
      </c>
      <c r="E306" s="199" t="s">
        <v>1720</v>
      </c>
      <c r="F306" s="200" t="s">
        <v>1721</v>
      </c>
      <c r="G306" s="201" t="s">
        <v>275</v>
      </c>
      <c r="H306" s="202">
        <v>21.895</v>
      </c>
      <c r="I306" s="203"/>
      <c r="J306" s="204">
        <f t="shared" si="85"/>
        <v>0</v>
      </c>
      <c r="K306" s="205"/>
      <c r="L306" s="36"/>
      <c r="M306" s="206" t="s">
        <v>1</v>
      </c>
      <c r="N306" s="207" t="s">
        <v>41</v>
      </c>
      <c r="O306" s="68"/>
      <c r="P306" s="208">
        <f t="shared" si="86"/>
        <v>0</v>
      </c>
      <c r="Q306" s="208">
        <v>0</v>
      </c>
      <c r="R306" s="208">
        <f t="shared" si="87"/>
        <v>0</v>
      </c>
      <c r="S306" s="208">
        <v>0</v>
      </c>
      <c r="T306" s="209">
        <f t="shared" si="88"/>
        <v>0</v>
      </c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R306" s="210" t="s">
        <v>251</v>
      </c>
      <c r="AT306" s="210" t="s">
        <v>173</v>
      </c>
      <c r="AU306" s="210" t="s">
        <v>86</v>
      </c>
      <c r="AY306" s="14" t="s">
        <v>169</v>
      </c>
      <c r="BE306" s="211">
        <f t="shared" si="89"/>
        <v>0</v>
      </c>
      <c r="BF306" s="211">
        <f t="shared" si="90"/>
        <v>0</v>
      </c>
      <c r="BG306" s="211">
        <f t="shared" si="91"/>
        <v>0</v>
      </c>
      <c r="BH306" s="211">
        <f t="shared" si="92"/>
        <v>0</v>
      </c>
      <c r="BI306" s="211">
        <f t="shared" si="93"/>
        <v>0</v>
      </c>
      <c r="BJ306" s="14" t="s">
        <v>84</v>
      </c>
      <c r="BK306" s="211">
        <f t="shared" si="94"/>
        <v>0</v>
      </c>
      <c r="BL306" s="14" t="s">
        <v>251</v>
      </c>
      <c r="BM306" s="210" t="s">
        <v>2098</v>
      </c>
    </row>
    <row r="307" spans="1:65" s="2" customFormat="1" ht="16.5" customHeight="1">
      <c r="A307" s="31"/>
      <c r="B307" s="32"/>
      <c r="C307" s="198" t="s">
        <v>1792</v>
      </c>
      <c r="D307" s="198" t="s">
        <v>173</v>
      </c>
      <c r="E307" s="199" t="s">
        <v>1724</v>
      </c>
      <c r="F307" s="200" t="s">
        <v>1725</v>
      </c>
      <c r="G307" s="201" t="s">
        <v>275</v>
      </c>
      <c r="H307" s="202">
        <v>39.450000000000003</v>
      </c>
      <c r="I307" s="203"/>
      <c r="J307" s="204">
        <f t="shared" si="85"/>
        <v>0</v>
      </c>
      <c r="K307" s="205"/>
      <c r="L307" s="36"/>
      <c r="M307" s="206" t="s">
        <v>1</v>
      </c>
      <c r="N307" s="207" t="s">
        <v>41</v>
      </c>
      <c r="O307" s="68"/>
      <c r="P307" s="208">
        <f t="shared" si="86"/>
        <v>0</v>
      </c>
      <c r="Q307" s="208">
        <v>0</v>
      </c>
      <c r="R307" s="208">
        <f t="shared" si="87"/>
        <v>0</v>
      </c>
      <c r="S307" s="208">
        <v>0</v>
      </c>
      <c r="T307" s="209">
        <f t="shared" si="88"/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210" t="s">
        <v>251</v>
      </c>
      <c r="AT307" s="210" t="s">
        <v>173</v>
      </c>
      <c r="AU307" s="210" t="s">
        <v>86</v>
      </c>
      <c r="AY307" s="14" t="s">
        <v>169</v>
      </c>
      <c r="BE307" s="211">
        <f t="shared" si="89"/>
        <v>0</v>
      </c>
      <c r="BF307" s="211">
        <f t="shared" si="90"/>
        <v>0</v>
      </c>
      <c r="BG307" s="211">
        <f t="shared" si="91"/>
        <v>0</v>
      </c>
      <c r="BH307" s="211">
        <f t="shared" si="92"/>
        <v>0</v>
      </c>
      <c r="BI307" s="211">
        <f t="shared" si="93"/>
        <v>0</v>
      </c>
      <c r="BJ307" s="14" t="s">
        <v>84</v>
      </c>
      <c r="BK307" s="211">
        <f t="shared" si="94"/>
        <v>0</v>
      </c>
      <c r="BL307" s="14" t="s">
        <v>251</v>
      </c>
      <c r="BM307" s="210" t="s">
        <v>2099</v>
      </c>
    </row>
    <row r="308" spans="1:65" s="2" customFormat="1" ht="16.5" customHeight="1">
      <c r="A308" s="31"/>
      <c r="B308" s="32"/>
      <c r="C308" s="217" t="s">
        <v>1147</v>
      </c>
      <c r="D308" s="217" t="s">
        <v>922</v>
      </c>
      <c r="E308" s="218" t="s">
        <v>1728</v>
      </c>
      <c r="F308" s="219" t="s">
        <v>1729</v>
      </c>
      <c r="G308" s="220" t="s">
        <v>275</v>
      </c>
      <c r="H308" s="221">
        <v>20.105</v>
      </c>
      <c r="I308" s="222"/>
      <c r="J308" s="223">
        <f t="shared" si="85"/>
        <v>0</v>
      </c>
      <c r="K308" s="224"/>
      <c r="L308" s="225"/>
      <c r="M308" s="226" t="s">
        <v>1</v>
      </c>
      <c r="N308" s="227" t="s">
        <v>41</v>
      </c>
      <c r="O308" s="68"/>
      <c r="P308" s="208">
        <f t="shared" si="86"/>
        <v>0</v>
      </c>
      <c r="Q308" s="208">
        <v>2.5999999999999998E-4</v>
      </c>
      <c r="R308" s="208">
        <f t="shared" si="87"/>
        <v>5.2272999999999998E-3</v>
      </c>
      <c r="S308" s="208">
        <v>0</v>
      </c>
      <c r="T308" s="209">
        <f t="shared" si="88"/>
        <v>0</v>
      </c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R308" s="210" t="s">
        <v>259</v>
      </c>
      <c r="AT308" s="210" t="s">
        <v>922</v>
      </c>
      <c r="AU308" s="210" t="s">
        <v>86</v>
      </c>
      <c r="AY308" s="14" t="s">
        <v>169</v>
      </c>
      <c r="BE308" s="211">
        <f t="shared" si="89"/>
        <v>0</v>
      </c>
      <c r="BF308" s="211">
        <f t="shared" si="90"/>
        <v>0</v>
      </c>
      <c r="BG308" s="211">
        <f t="shared" si="91"/>
        <v>0</v>
      </c>
      <c r="BH308" s="211">
        <f t="shared" si="92"/>
        <v>0</v>
      </c>
      <c r="BI308" s="211">
        <f t="shared" si="93"/>
        <v>0</v>
      </c>
      <c r="BJ308" s="14" t="s">
        <v>84</v>
      </c>
      <c r="BK308" s="211">
        <f t="shared" si="94"/>
        <v>0</v>
      </c>
      <c r="BL308" s="14" t="s">
        <v>251</v>
      </c>
      <c r="BM308" s="210" t="s">
        <v>2100</v>
      </c>
    </row>
    <row r="309" spans="1:65" s="2" customFormat="1" ht="16.5" customHeight="1">
      <c r="A309" s="31"/>
      <c r="B309" s="32"/>
      <c r="C309" s="217" t="s">
        <v>1788</v>
      </c>
      <c r="D309" s="217" t="s">
        <v>922</v>
      </c>
      <c r="E309" s="218" t="s">
        <v>1732</v>
      </c>
      <c r="F309" s="219" t="s">
        <v>1733</v>
      </c>
      <c r="G309" s="220" t="s">
        <v>275</v>
      </c>
      <c r="H309" s="221">
        <v>21.073</v>
      </c>
      <c r="I309" s="222"/>
      <c r="J309" s="223">
        <f t="shared" si="85"/>
        <v>0</v>
      </c>
      <c r="K309" s="224"/>
      <c r="L309" s="225"/>
      <c r="M309" s="226" t="s">
        <v>1</v>
      </c>
      <c r="N309" s="227" t="s">
        <v>41</v>
      </c>
      <c r="O309" s="68"/>
      <c r="P309" s="208">
        <f t="shared" si="86"/>
        <v>0</v>
      </c>
      <c r="Q309" s="208">
        <v>2.5999999999999998E-4</v>
      </c>
      <c r="R309" s="208">
        <f t="shared" si="87"/>
        <v>5.4789799999999996E-3</v>
      </c>
      <c r="S309" s="208">
        <v>0</v>
      </c>
      <c r="T309" s="209">
        <f t="shared" si="88"/>
        <v>0</v>
      </c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R309" s="210" t="s">
        <v>259</v>
      </c>
      <c r="AT309" s="210" t="s">
        <v>922</v>
      </c>
      <c r="AU309" s="210" t="s">
        <v>86</v>
      </c>
      <c r="AY309" s="14" t="s">
        <v>169</v>
      </c>
      <c r="BE309" s="211">
        <f t="shared" si="89"/>
        <v>0</v>
      </c>
      <c r="BF309" s="211">
        <f t="shared" si="90"/>
        <v>0</v>
      </c>
      <c r="BG309" s="211">
        <f t="shared" si="91"/>
        <v>0</v>
      </c>
      <c r="BH309" s="211">
        <f t="shared" si="92"/>
        <v>0</v>
      </c>
      <c r="BI309" s="211">
        <f t="shared" si="93"/>
        <v>0</v>
      </c>
      <c r="BJ309" s="14" t="s">
        <v>84</v>
      </c>
      <c r="BK309" s="211">
        <f t="shared" si="94"/>
        <v>0</v>
      </c>
      <c r="BL309" s="14" t="s">
        <v>251</v>
      </c>
      <c r="BM309" s="210" t="s">
        <v>2101</v>
      </c>
    </row>
    <row r="310" spans="1:65" s="2" customFormat="1" ht="21.75" customHeight="1">
      <c r="A310" s="31"/>
      <c r="B310" s="32"/>
      <c r="C310" s="198" t="s">
        <v>187</v>
      </c>
      <c r="D310" s="198" t="s">
        <v>173</v>
      </c>
      <c r="E310" s="199" t="s">
        <v>2102</v>
      </c>
      <c r="F310" s="200" t="s">
        <v>2103</v>
      </c>
      <c r="G310" s="201" t="s">
        <v>220</v>
      </c>
      <c r="H310" s="202">
        <v>1.2</v>
      </c>
      <c r="I310" s="203"/>
      <c r="J310" s="204">
        <f t="shared" si="85"/>
        <v>0</v>
      </c>
      <c r="K310" s="205"/>
      <c r="L310" s="36"/>
      <c r="M310" s="206" t="s">
        <v>1</v>
      </c>
      <c r="N310" s="207" t="s">
        <v>41</v>
      </c>
      <c r="O310" s="68"/>
      <c r="P310" s="208">
        <f t="shared" si="86"/>
        <v>0</v>
      </c>
      <c r="Q310" s="208">
        <v>0</v>
      </c>
      <c r="R310" s="208">
        <f t="shared" si="87"/>
        <v>0</v>
      </c>
      <c r="S310" s="208">
        <v>0</v>
      </c>
      <c r="T310" s="209">
        <f t="shared" si="88"/>
        <v>0</v>
      </c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R310" s="210" t="s">
        <v>251</v>
      </c>
      <c r="AT310" s="210" t="s">
        <v>173</v>
      </c>
      <c r="AU310" s="210" t="s">
        <v>86</v>
      </c>
      <c r="AY310" s="14" t="s">
        <v>169</v>
      </c>
      <c r="BE310" s="211">
        <f t="shared" si="89"/>
        <v>0</v>
      </c>
      <c r="BF310" s="211">
        <f t="shared" si="90"/>
        <v>0</v>
      </c>
      <c r="BG310" s="211">
        <f t="shared" si="91"/>
        <v>0</v>
      </c>
      <c r="BH310" s="211">
        <f t="shared" si="92"/>
        <v>0</v>
      </c>
      <c r="BI310" s="211">
        <f t="shared" si="93"/>
        <v>0</v>
      </c>
      <c r="BJ310" s="14" t="s">
        <v>84</v>
      </c>
      <c r="BK310" s="211">
        <f t="shared" si="94"/>
        <v>0</v>
      </c>
      <c r="BL310" s="14" t="s">
        <v>251</v>
      </c>
      <c r="BM310" s="210" t="s">
        <v>2104</v>
      </c>
    </row>
    <row r="311" spans="1:65" s="12" customFormat="1" ht="22.9" customHeight="1">
      <c r="B311" s="182"/>
      <c r="C311" s="183"/>
      <c r="D311" s="184" t="s">
        <v>75</v>
      </c>
      <c r="E311" s="196" t="s">
        <v>311</v>
      </c>
      <c r="F311" s="196" t="s">
        <v>312</v>
      </c>
      <c r="G311" s="183"/>
      <c r="H311" s="183"/>
      <c r="I311" s="186"/>
      <c r="J311" s="197">
        <f>BK311</f>
        <v>0</v>
      </c>
      <c r="K311" s="183"/>
      <c r="L311" s="188"/>
      <c r="M311" s="189"/>
      <c r="N311" s="190"/>
      <c r="O311" s="190"/>
      <c r="P311" s="191">
        <f>SUM(P312:P318)</f>
        <v>0</v>
      </c>
      <c r="Q311" s="190"/>
      <c r="R311" s="191">
        <f>SUM(R312:R318)</f>
        <v>1.1567625000000001</v>
      </c>
      <c r="S311" s="190"/>
      <c r="T311" s="192">
        <f>SUM(T312:T318)</f>
        <v>0</v>
      </c>
      <c r="AR311" s="193" t="s">
        <v>86</v>
      </c>
      <c r="AT311" s="194" t="s">
        <v>75</v>
      </c>
      <c r="AU311" s="194" t="s">
        <v>84</v>
      </c>
      <c r="AY311" s="193" t="s">
        <v>169</v>
      </c>
      <c r="BK311" s="195">
        <f>SUM(BK312:BK318)</f>
        <v>0</v>
      </c>
    </row>
    <row r="312" spans="1:65" s="2" customFormat="1" ht="33" customHeight="1">
      <c r="A312" s="31"/>
      <c r="B312" s="32"/>
      <c r="C312" s="198" t="s">
        <v>453</v>
      </c>
      <c r="D312" s="198" t="s">
        <v>173</v>
      </c>
      <c r="E312" s="199" t="s">
        <v>1765</v>
      </c>
      <c r="F312" s="200" t="s">
        <v>1766</v>
      </c>
      <c r="G312" s="201" t="s">
        <v>176</v>
      </c>
      <c r="H312" s="202">
        <v>29.675000000000001</v>
      </c>
      <c r="I312" s="203"/>
      <c r="J312" s="204">
        <f t="shared" ref="J312:J318" si="95">ROUND(I312*H312,2)</f>
        <v>0</v>
      </c>
      <c r="K312" s="205"/>
      <c r="L312" s="36"/>
      <c r="M312" s="206" t="s">
        <v>1</v>
      </c>
      <c r="N312" s="207" t="s">
        <v>41</v>
      </c>
      <c r="O312" s="68"/>
      <c r="P312" s="208">
        <f t="shared" ref="P312:P318" si="96">O312*H312</f>
        <v>0</v>
      </c>
      <c r="Q312" s="208">
        <v>8.9999999999999993E-3</v>
      </c>
      <c r="R312" s="208">
        <f t="shared" ref="R312:R318" si="97">Q312*H312</f>
        <v>0.26707500000000001</v>
      </c>
      <c r="S312" s="208">
        <v>0</v>
      </c>
      <c r="T312" s="209">
        <f t="shared" ref="T312:T318" si="98">S312*H312</f>
        <v>0</v>
      </c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R312" s="210" t="s">
        <v>251</v>
      </c>
      <c r="AT312" s="210" t="s">
        <v>173</v>
      </c>
      <c r="AU312" s="210" t="s">
        <v>86</v>
      </c>
      <c r="AY312" s="14" t="s">
        <v>169</v>
      </c>
      <c r="BE312" s="211">
        <f t="shared" ref="BE312:BE318" si="99">IF(N312="základní",J312,0)</f>
        <v>0</v>
      </c>
      <c r="BF312" s="211">
        <f t="shared" ref="BF312:BF318" si="100">IF(N312="snížená",J312,0)</f>
        <v>0</v>
      </c>
      <c r="BG312" s="211">
        <f t="shared" ref="BG312:BG318" si="101">IF(N312="zákl. přenesená",J312,0)</f>
        <v>0</v>
      </c>
      <c r="BH312" s="211">
        <f t="shared" ref="BH312:BH318" si="102">IF(N312="sníž. přenesená",J312,0)</f>
        <v>0</v>
      </c>
      <c r="BI312" s="211">
        <f t="shared" ref="BI312:BI318" si="103">IF(N312="nulová",J312,0)</f>
        <v>0</v>
      </c>
      <c r="BJ312" s="14" t="s">
        <v>84</v>
      </c>
      <c r="BK312" s="211">
        <f t="shared" ref="BK312:BK318" si="104">ROUND(I312*H312,2)</f>
        <v>0</v>
      </c>
      <c r="BL312" s="14" t="s">
        <v>251</v>
      </c>
      <c r="BM312" s="210" t="s">
        <v>2105</v>
      </c>
    </row>
    <row r="313" spans="1:65" s="2" customFormat="1" ht="21.75" customHeight="1">
      <c r="A313" s="31"/>
      <c r="B313" s="32"/>
      <c r="C313" s="217" t="s">
        <v>408</v>
      </c>
      <c r="D313" s="217" t="s">
        <v>922</v>
      </c>
      <c r="E313" s="218" t="s">
        <v>1769</v>
      </c>
      <c r="F313" s="219" t="s">
        <v>2106</v>
      </c>
      <c r="G313" s="220" t="s">
        <v>176</v>
      </c>
      <c r="H313" s="221">
        <v>33.57</v>
      </c>
      <c r="I313" s="222"/>
      <c r="J313" s="223">
        <f t="shared" si="95"/>
        <v>0</v>
      </c>
      <c r="K313" s="224"/>
      <c r="L313" s="225"/>
      <c r="M313" s="226" t="s">
        <v>1</v>
      </c>
      <c r="N313" s="227" t="s">
        <v>41</v>
      </c>
      <c r="O313" s="68"/>
      <c r="P313" s="208">
        <f t="shared" si="96"/>
        <v>0</v>
      </c>
      <c r="Q313" s="208">
        <v>0</v>
      </c>
      <c r="R313" s="208">
        <f t="shared" si="97"/>
        <v>0</v>
      </c>
      <c r="S313" s="208">
        <v>0</v>
      </c>
      <c r="T313" s="209">
        <f t="shared" si="98"/>
        <v>0</v>
      </c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R313" s="210" t="s">
        <v>259</v>
      </c>
      <c r="AT313" s="210" t="s">
        <v>922</v>
      </c>
      <c r="AU313" s="210" t="s">
        <v>86</v>
      </c>
      <c r="AY313" s="14" t="s">
        <v>169</v>
      </c>
      <c r="BE313" s="211">
        <f t="shared" si="99"/>
        <v>0</v>
      </c>
      <c r="BF313" s="211">
        <f t="shared" si="100"/>
        <v>0</v>
      </c>
      <c r="BG313" s="211">
        <f t="shared" si="101"/>
        <v>0</v>
      </c>
      <c r="BH313" s="211">
        <f t="shared" si="102"/>
        <v>0</v>
      </c>
      <c r="BI313" s="211">
        <f t="shared" si="103"/>
        <v>0</v>
      </c>
      <c r="BJ313" s="14" t="s">
        <v>84</v>
      </c>
      <c r="BK313" s="211">
        <f t="shared" si="104"/>
        <v>0</v>
      </c>
      <c r="BL313" s="14" t="s">
        <v>251</v>
      </c>
      <c r="BM313" s="210" t="s">
        <v>2107</v>
      </c>
    </row>
    <row r="314" spans="1:65" s="2" customFormat="1" ht="33" customHeight="1">
      <c r="A314" s="31"/>
      <c r="B314" s="32"/>
      <c r="C314" s="198" t="s">
        <v>536</v>
      </c>
      <c r="D314" s="198" t="s">
        <v>173</v>
      </c>
      <c r="E314" s="199" t="s">
        <v>1773</v>
      </c>
      <c r="F314" s="200" t="s">
        <v>1774</v>
      </c>
      <c r="G314" s="201" t="s">
        <v>176</v>
      </c>
      <c r="H314" s="202">
        <v>21.9</v>
      </c>
      <c r="I314" s="203"/>
      <c r="J314" s="204">
        <f t="shared" si="95"/>
        <v>0</v>
      </c>
      <c r="K314" s="205"/>
      <c r="L314" s="36"/>
      <c r="M314" s="206" t="s">
        <v>1</v>
      </c>
      <c r="N314" s="207" t="s">
        <v>41</v>
      </c>
      <c r="O314" s="68"/>
      <c r="P314" s="208">
        <f t="shared" si="96"/>
        <v>0</v>
      </c>
      <c r="Q314" s="208">
        <v>8.9999999999999993E-3</v>
      </c>
      <c r="R314" s="208">
        <f t="shared" si="97"/>
        <v>0.19709999999999997</v>
      </c>
      <c r="S314" s="208">
        <v>0</v>
      </c>
      <c r="T314" s="209">
        <f t="shared" si="98"/>
        <v>0</v>
      </c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R314" s="210" t="s">
        <v>251</v>
      </c>
      <c r="AT314" s="210" t="s">
        <v>173</v>
      </c>
      <c r="AU314" s="210" t="s">
        <v>86</v>
      </c>
      <c r="AY314" s="14" t="s">
        <v>169</v>
      </c>
      <c r="BE314" s="211">
        <f t="shared" si="99"/>
        <v>0</v>
      </c>
      <c r="BF314" s="211">
        <f t="shared" si="100"/>
        <v>0</v>
      </c>
      <c r="BG314" s="211">
        <f t="shared" si="101"/>
        <v>0</v>
      </c>
      <c r="BH314" s="211">
        <f t="shared" si="102"/>
        <v>0</v>
      </c>
      <c r="BI314" s="211">
        <f t="shared" si="103"/>
        <v>0</v>
      </c>
      <c r="BJ314" s="14" t="s">
        <v>84</v>
      </c>
      <c r="BK314" s="211">
        <f t="shared" si="104"/>
        <v>0</v>
      </c>
      <c r="BL314" s="14" t="s">
        <v>251</v>
      </c>
      <c r="BM314" s="210" t="s">
        <v>2108</v>
      </c>
    </row>
    <row r="315" spans="1:65" s="2" customFormat="1" ht="21.75" customHeight="1">
      <c r="A315" s="31"/>
      <c r="B315" s="32"/>
      <c r="C315" s="217" t="s">
        <v>467</v>
      </c>
      <c r="D315" s="217" t="s">
        <v>922</v>
      </c>
      <c r="E315" s="218" t="s">
        <v>1777</v>
      </c>
      <c r="F315" s="219" t="s">
        <v>1778</v>
      </c>
      <c r="G315" s="220" t="s">
        <v>176</v>
      </c>
      <c r="H315" s="221">
        <v>24.09</v>
      </c>
      <c r="I315" s="222"/>
      <c r="J315" s="223">
        <f t="shared" si="95"/>
        <v>0</v>
      </c>
      <c r="K315" s="224"/>
      <c r="L315" s="225"/>
      <c r="M315" s="226" t="s">
        <v>1</v>
      </c>
      <c r="N315" s="227" t="s">
        <v>41</v>
      </c>
      <c r="O315" s="68"/>
      <c r="P315" s="208">
        <f t="shared" si="96"/>
        <v>0</v>
      </c>
      <c r="Q315" s="208">
        <v>2.8750000000000001E-2</v>
      </c>
      <c r="R315" s="208">
        <f t="shared" si="97"/>
        <v>0.69258750000000002</v>
      </c>
      <c r="S315" s="208">
        <v>0</v>
      </c>
      <c r="T315" s="209">
        <f t="shared" si="98"/>
        <v>0</v>
      </c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R315" s="210" t="s">
        <v>259</v>
      </c>
      <c r="AT315" s="210" t="s">
        <v>922</v>
      </c>
      <c r="AU315" s="210" t="s">
        <v>86</v>
      </c>
      <c r="AY315" s="14" t="s">
        <v>169</v>
      </c>
      <c r="BE315" s="211">
        <f t="shared" si="99"/>
        <v>0</v>
      </c>
      <c r="BF315" s="211">
        <f t="shared" si="100"/>
        <v>0</v>
      </c>
      <c r="BG315" s="211">
        <f t="shared" si="101"/>
        <v>0</v>
      </c>
      <c r="BH315" s="211">
        <f t="shared" si="102"/>
        <v>0</v>
      </c>
      <c r="BI315" s="211">
        <f t="shared" si="103"/>
        <v>0</v>
      </c>
      <c r="BJ315" s="14" t="s">
        <v>84</v>
      </c>
      <c r="BK315" s="211">
        <f t="shared" si="104"/>
        <v>0</v>
      </c>
      <c r="BL315" s="14" t="s">
        <v>251</v>
      </c>
      <c r="BM315" s="210" t="s">
        <v>2109</v>
      </c>
    </row>
    <row r="316" spans="1:65" s="2" customFormat="1" ht="16.5" customHeight="1">
      <c r="A316" s="31"/>
      <c r="B316" s="32"/>
      <c r="C316" s="198" t="s">
        <v>471</v>
      </c>
      <c r="D316" s="198" t="s">
        <v>173</v>
      </c>
      <c r="E316" s="199" t="s">
        <v>1785</v>
      </c>
      <c r="F316" s="200" t="s">
        <v>1786</v>
      </c>
      <c r="G316" s="201" t="s">
        <v>280</v>
      </c>
      <c r="H316" s="202">
        <v>7</v>
      </c>
      <c r="I316" s="203"/>
      <c r="J316" s="204">
        <f t="shared" si="95"/>
        <v>0</v>
      </c>
      <c r="K316" s="205"/>
      <c r="L316" s="36"/>
      <c r="M316" s="206" t="s">
        <v>1</v>
      </c>
      <c r="N316" s="207" t="s">
        <v>41</v>
      </c>
      <c r="O316" s="68"/>
      <c r="P316" s="208">
        <f t="shared" si="96"/>
        <v>0</v>
      </c>
      <c r="Q316" s="208">
        <v>0</v>
      </c>
      <c r="R316" s="208">
        <f t="shared" si="97"/>
        <v>0</v>
      </c>
      <c r="S316" s="208">
        <v>0</v>
      </c>
      <c r="T316" s="209">
        <f t="shared" si="98"/>
        <v>0</v>
      </c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R316" s="210" t="s">
        <v>251</v>
      </c>
      <c r="AT316" s="210" t="s">
        <v>173</v>
      </c>
      <c r="AU316" s="210" t="s">
        <v>86</v>
      </c>
      <c r="AY316" s="14" t="s">
        <v>169</v>
      </c>
      <c r="BE316" s="211">
        <f t="shared" si="99"/>
        <v>0</v>
      </c>
      <c r="BF316" s="211">
        <f t="shared" si="100"/>
        <v>0</v>
      </c>
      <c r="BG316" s="211">
        <f t="shared" si="101"/>
        <v>0</v>
      </c>
      <c r="BH316" s="211">
        <f t="shared" si="102"/>
        <v>0</v>
      </c>
      <c r="BI316" s="211">
        <f t="shared" si="103"/>
        <v>0</v>
      </c>
      <c r="BJ316" s="14" t="s">
        <v>84</v>
      </c>
      <c r="BK316" s="211">
        <f t="shared" si="104"/>
        <v>0</v>
      </c>
      <c r="BL316" s="14" t="s">
        <v>251</v>
      </c>
      <c r="BM316" s="210" t="s">
        <v>2110</v>
      </c>
    </row>
    <row r="317" spans="1:65" s="2" customFormat="1" ht="21.75" customHeight="1">
      <c r="A317" s="31"/>
      <c r="B317" s="32"/>
      <c r="C317" s="198" t="s">
        <v>560</v>
      </c>
      <c r="D317" s="198" t="s">
        <v>173</v>
      </c>
      <c r="E317" s="199" t="s">
        <v>2111</v>
      </c>
      <c r="F317" s="200" t="s">
        <v>2112</v>
      </c>
      <c r="G317" s="201" t="s">
        <v>280</v>
      </c>
      <c r="H317" s="202">
        <v>7</v>
      </c>
      <c r="I317" s="203"/>
      <c r="J317" s="204">
        <f t="shared" si="95"/>
        <v>0</v>
      </c>
      <c r="K317" s="205"/>
      <c r="L317" s="36"/>
      <c r="M317" s="206" t="s">
        <v>1</v>
      </c>
      <c r="N317" s="207" t="s">
        <v>41</v>
      </c>
      <c r="O317" s="68"/>
      <c r="P317" s="208">
        <f t="shared" si="96"/>
        <v>0</v>
      </c>
      <c r="Q317" s="208">
        <v>0</v>
      </c>
      <c r="R317" s="208">
        <f t="shared" si="97"/>
        <v>0</v>
      </c>
      <c r="S317" s="208">
        <v>0</v>
      </c>
      <c r="T317" s="209">
        <f t="shared" si="98"/>
        <v>0</v>
      </c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R317" s="210" t="s">
        <v>251</v>
      </c>
      <c r="AT317" s="210" t="s">
        <v>173</v>
      </c>
      <c r="AU317" s="210" t="s">
        <v>86</v>
      </c>
      <c r="AY317" s="14" t="s">
        <v>169</v>
      </c>
      <c r="BE317" s="211">
        <f t="shared" si="99"/>
        <v>0</v>
      </c>
      <c r="BF317" s="211">
        <f t="shared" si="100"/>
        <v>0</v>
      </c>
      <c r="BG317" s="211">
        <f t="shared" si="101"/>
        <v>0</v>
      </c>
      <c r="BH317" s="211">
        <f t="shared" si="102"/>
        <v>0</v>
      </c>
      <c r="BI317" s="211">
        <f t="shared" si="103"/>
        <v>0</v>
      </c>
      <c r="BJ317" s="14" t="s">
        <v>84</v>
      </c>
      <c r="BK317" s="211">
        <f t="shared" si="104"/>
        <v>0</v>
      </c>
      <c r="BL317" s="14" t="s">
        <v>251</v>
      </c>
      <c r="BM317" s="210" t="s">
        <v>2113</v>
      </c>
    </row>
    <row r="318" spans="1:65" s="2" customFormat="1" ht="21.75" customHeight="1">
      <c r="A318" s="31"/>
      <c r="B318" s="32"/>
      <c r="C318" s="198" t="s">
        <v>464</v>
      </c>
      <c r="D318" s="198" t="s">
        <v>173</v>
      </c>
      <c r="E318" s="199" t="s">
        <v>2114</v>
      </c>
      <c r="F318" s="200" t="s">
        <v>2115</v>
      </c>
      <c r="G318" s="201" t="s">
        <v>220</v>
      </c>
      <c r="H318" s="202">
        <v>1.157</v>
      </c>
      <c r="I318" s="203"/>
      <c r="J318" s="204">
        <f t="shared" si="95"/>
        <v>0</v>
      </c>
      <c r="K318" s="205"/>
      <c r="L318" s="36"/>
      <c r="M318" s="206" t="s">
        <v>1</v>
      </c>
      <c r="N318" s="207" t="s">
        <v>41</v>
      </c>
      <c r="O318" s="68"/>
      <c r="P318" s="208">
        <f t="shared" si="96"/>
        <v>0</v>
      </c>
      <c r="Q318" s="208">
        <v>0</v>
      </c>
      <c r="R318" s="208">
        <f t="shared" si="97"/>
        <v>0</v>
      </c>
      <c r="S318" s="208">
        <v>0</v>
      </c>
      <c r="T318" s="209">
        <f t="shared" si="98"/>
        <v>0</v>
      </c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R318" s="210" t="s">
        <v>251</v>
      </c>
      <c r="AT318" s="210" t="s">
        <v>173</v>
      </c>
      <c r="AU318" s="210" t="s">
        <v>86</v>
      </c>
      <c r="AY318" s="14" t="s">
        <v>169</v>
      </c>
      <c r="BE318" s="211">
        <f t="shared" si="99"/>
        <v>0</v>
      </c>
      <c r="BF318" s="211">
        <f t="shared" si="100"/>
        <v>0</v>
      </c>
      <c r="BG318" s="211">
        <f t="shared" si="101"/>
        <v>0</v>
      </c>
      <c r="BH318" s="211">
        <f t="shared" si="102"/>
        <v>0</v>
      </c>
      <c r="BI318" s="211">
        <f t="shared" si="103"/>
        <v>0</v>
      </c>
      <c r="BJ318" s="14" t="s">
        <v>84</v>
      </c>
      <c r="BK318" s="211">
        <f t="shared" si="104"/>
        <v>0</v>
      </c>
      <c r="BL318" s="14" t="s">
        <v>251</v>
      </c>
      <c r="BM318" s="210" t="s">
        <v>2116</v>
      </c>
    </row>
    <row r="319" spans="1:65" s="12" customFormat="1" ht="22.9" customHeight="1">
      <c r="B319" s="182"/>
      <c r="C319" s="183"/>
      <c r="D319" s="184" t="s">
        <v>75</v>
      </c>
      <c r="E319" s="196" t="s">
        <v>969</v>
      </c>
      <c r="F319" s="196" t="s">
        <v>1810</v>
      </c>
      <c r="G319" s="183"/>
      <c r="H319" s="183"/>
      <c r="I319" s="186"/>
      <c r="J319" s="197">
        <f>BK319</f>
        <v>0</v>
      </c>
      <c r="K319" s="183"/>
      <c r="L319" s="188"/>
      <c r="M319" s="189"/>
      <c r="N319" s="190"/>
      <c r="O319" s="190"/>
      <c r="P319" s="191">
        <f>SUM(P320:P325)</f>
        <v>0</v>
      </c>
      <c r="Q319" s="190"/>
      <c r="R319" s="191">
        <f>SUM(R320:R325)</f>
        <v>0.23191290000000003</v>
      </c>
      <c r="S319" s="190"/>
      <c r="T319" s="192">
        <f>SUM(T320:T325)</f>
        <v>3.9247649999999995E-2</v>
      </c>
      <c r="AR319" s="193" t="s">
        <v>86</v>
      </c>
      <c r="AT319" s="194" t="s">
        <v>75</v>
      </c>
      <c r="AU319" s="194" t="s">
        <v>84</v>
      </c>
      <c r="AY319" s="193" t="s">
        <v>169</v>
      </c>
      <c r="BK319" s="195">
        <f>SUM(BK320:BK325)</f>
        <v>0</v>
      </c>
    </row>
    <row r="320" spans="1:65" s="2" customFormat="1" ht="21.75" customHeight="1">
      <c r="A320" s="31"/>
      <c r="B320" s="32"/>
      <c r="C320" s="198" t="s">
        <v>293</v>
      </c>
      <c r="D320" s="198" t="s">
        <v>173</v>
      </c>
      <c r="E320" s="199" t="s">
        <v>971</v>
      </c>
      <c r="F320" s="200" t="s">
        <v>972</v>
      </c>
      <c r="G320" s="201" t="s">
        <v>176</v>
      </c>
      <c r="H320" s="202">
        <v>261.65100000000001</v>
      </c>
      <c r="I320" s="203"/>
      <c r="J320" s="204">
        <f t="shared" ref="J320:J325" si="105">ROUND(I320*H320,2)</f>
        <v>0</v>
      </c>
      <c r="K320" s="205"/>
      <c r="L320" s="36"/>
      <c r="M320" s="206" t="s">
        <v>1</v>
      </c>
      <c r="N320" s="207" t="s">
        <v>41</v>
      </c>
      <c r="O320" s="68"/>
      <c r="P320" s="208">
        <f t="shared" ref="P320:P325" si="106">O320*H320</f>
        <v>0</v>
      </c>
      <c r="Q320" s="208">
        <v>0</v>
      </c>
      <c r="R320" s="208">
        <f t="shared" ref="R320:R325" si="107">Q320*H320</f>
        <v>0</v>
      </c>
      <c r="S320" s="208">
        <v>1.4999999999999999E-4</v>
      </c>
      <c r="T320" s="209">
        <f t="shared" ref="T320:T325" si="108">S320*H320</f>
        <v>3.9247649999999995E-2</v>
      </c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R320" s="210" t="s">
        <v>251</v>
      </c>
      <c r="AT320" s="210" t="s">
        <v>173</v>
      </c>
      <c r="AU320" s="210" t="s">
        <v>86</v>
      </c>
      <c r="AY320" s="14" t="s">
        <v>169</v>
      </c>
      <c r="BE320" s="211">
        <f t="shared" ref="BE320:BE325" si="109">IF(N320="základní",J320,0)</f>
        <v>0</v>
      </c>
      <c r="BF320" s="211">
        <f t="shared" ref="BF320:BF325" si="110">IF(N320="snížená",J320,0)</f>
        <v>0</v>
      </c>
      <c r="BG320" s="211">
        <f t="shared" ref="BG320:BG325" si="111">IF(N320="zákl. přenesená",J320,0)</f>
        <v>0</v>
      </c>
      <c r="BH320" s="211">
        <f t="shared" ref="BH320:BH325" si="112">IF(N320="sníž. přenesená",J320,0)</f>
        <v>0</v>
      </c>
      <c r="BI320" s="211">
        <f t="shared" ref="BI320:BI325" si="113">IF(N320="nulová",J320,0)</f>
        <v>0</v>
      </c>
      <c r="BJ320" s="14" t="s">
        <v>84</v>
      </c>
      <c r="BK320" s="211">
        <f t="shared" ref="BK320:BK325" si="114">ROUND(I320*H320,2)</f>
        <v>0</v>
      </c>
      <c r="BL320" s="14" t="s">
        <v>251</v>
      </c>
      <c r="BM320" s="210" t="s">
        <v>2117</v>
      </c>
    </row>
    <row r="321" spans="1:65" s="2" customFormat="1" ht="21.75" customHeight="1">
      <c r="A321" s="31"/>
      <c r="B321" s="32"/>
      <c r="C321" s="198" t="s">
        <v>282</v>
      </c>
      <c r="D321" s="198" t="s">
        <v>173</v>
      </c>
      <c r="E321" s="199" t="s">
        <v>977</v>
      </c>
      <c r="F321" s="200" t="s">
        <v>978</v>
      </c>
      <c r="G321" s="201" t="s">
        <v>176</v>
      </c>
      <c r="H321" s="202">
        <v>261.65100000000001</v>
      </c>
      <c r="I321" s="203"/>
      <c r="J321" s="204">
        <f t="shared" si="105"/>
        <v>0</v>
      </c>
      <c r="K321" s="205"/>
      <c r="L321" s="36"/>
      <c r="M321" s="206" t="s">
        <v>1</v>
      </c>
      <c r="N321" s="207" t="s">
        <v>41</v>
      </c>
      <c r="O321" s="68"/>
      <c r="P321" s="208">
        <f t="shared" si="106"/>
        <v>0</v>
      </c>
      <c r="Q321" s="208">
        <v>2.0000000000000001E-4</v>
      </c>
      <c r="R321" s="208">
        <f t="shared" si="107"/>
        <v>5.2330200000000007E-2</v>
      </c>
      <c r="S321" s="208">
        <v>0</v>
      </c>
      <c r="T321" s="209">
        <f t="shared" si="108"/>
        <v>0</v>
      </c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R321" s="210" t="s">
        <v>251</v>
      </c>
      <c r="AT321" s="210" t="s">
        <v>173</v>
      </c>
      <c r="AU321" s="210" t="s">
        <v>86</v>
      </c>
      <c r="AY321" s="14" t="s">
        <v>169</v>
      </c>
      <c r="BE321" s="211">
        <f t="shared" si="109"/>
        <v>0</v>
      </c>
      <c r="BF321" s="211">
        <f t="shared" si="110"/>
        <v>0</v>
      </c>
      <c r="BG321" s="211">
        <f t="shared" si="111"/>
        <v>0</v>
      </c>
      <c r="BH321" s="211">
        <f t="shared" si="112"/>
        <v>0</v>
      </c>
      <c r="BI321" s="211">
        <f t="shared" si="113"/>
        <v>0</v>
      </c>
      <c r="BJ321" s="14" t="s">
        <v>84</v>
      </c>
      <c r="BK321" s="211">
        <f t="shared" si="114"/>
        <v>0</v>
      </c>
      <c r="BL321" s="14" t="s">
        <v>251</v>
      </c>
      <c r="BM321" s="210" t="s">
        <v>2118</v>
      </c>
    </row>
    <row r="322" spans="1:65" s="2" customFormat="1" ht="33" customHeight="1">
      <c r="A322" s="31"/>
      <c r="B322" s="32"/>
      <c r="C322" s="198" t="s">
        <v>7</v>
      </c>
      <c r="D322" s="198" t="s">
        <v>173</v>
      </c>
      <c r="E322" s="199" t="s">
        <v>1816</v>
      </c>
      <c r="F322" s="200" t="s">
        <v>1817</v>
      </c>
      <c r="G322" s="201" t="s">
        <v>176</v>
      </c>
      <c r="H322" s="202">
        <v>299.10700000000003</v>
      </c>
      <c r="I322" s="203"/>
      <c r="J322" s="204">
        <f t="shared" si="105"/>
        <v>0</v>
      </c>
      <c r="K322" s="205"/>
      <c r="L322" s="36"/>
      <c r="M322" s="206" t="s">
        <v>1</v>
      </c>
      <c r="N322" s="207" t="s">
        <v>41</v>
      </c>
      <c r="O322" s="68"/>
      <c r="P322" s="208">
        <f t="shared" si="106"/>
        <v>0</v>
      </c>
      <c r="Q322" s="208">
        <v>2.5999999999999998E-4</v>
      </c>
      <c r="R322" s="208">
        <f t="shared" si="107"/>
        <v>7.7767820000000001E-2</v>
      </c>
      <c r="S322" s="208">
        <v>0</v>
      </c>
      <c r="T322" s="209">
        <f t="shared" si="108"/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210" t="s">
        <v>251</v>
      </c>
      <c r="AT322" s="210" t="s">
        <v>173</v>
      </c>
      <c r="AU322" s="210" t="s">
        <v>86</v>
      </c>
      <c r="AY322" s="14" t="s">
        <v>169</v>
      </c>
      <c r="BE322" s="211">
        <f t="shared" si="109"/>
        <v>0</v>
      </c>
      <c r="BF322" s="211">
        <f t="shared" si="110"/>
        <v>0</v>
      </c>
      <c r="BG322" s="211">
        <f t="shared" si="111"/>
        <v>0</v>
      </c>
      <c r="BH322" s="211">
        <f t="shared" si="112"/>
        <v>0</v>
      </c>
      <c r="BI322" s="211">
        <f t="shared" si="113"/>
        <v>0</v>
      </c>
      <c r="BJ322" s="14" t="s">
        <v>84</v>
      </c>
      <c r="BK322" s="211">
        <f t="shared" si="114"/>
        <v>0</v>
      </c>
      <c r="BL322" s="14" t="s">
        <v>251</v>
      </c>
      <c r="BM322" s="210" t="s">
        <v>2119</v>
      </c>
    </row>
    <row r="323" spans="1:65" s="2" customFormat="1" ht="16.5" customHeight="1">
      <c r="A323" s="31"/>
      <c r="B323" s="32"/>
      <c r="C323" s="198" t="s">
        <v>1284</v>
      </c>
      <c r="D323" s="198" t="s">
        <v>173</v>
      </c>
      <c r="E323" s="199" t="s">
        <v>2120</v>
      </c>
      <c r="F323" s="200" t="s">
        <v>2121</v>
      </c>
      <c r="G323" s="201" t="s">
        <v>176</v>
      </c>
      <c r="H323" s="202">
        <v>10.853999999999999</v>
      </c>
      <c r="I323" s="203"/>
      <c r="J323" s="204">
        <f t="shared" si="105"/>
        <v>0</v>
      </c>
      <c r="K323" s="205"/>
      <c r="L323" s="36"/>
      <c r="M323" s="206" t="s">
        <v>1</v>
      </c>
      <c r="N323" s="207" t="s">
        <v>41</v>
      </c>
      <c r="O323" s="68"/>
      <c r="P323" s="208">
        <f t="shared" si="106"/>
        <v>0</v>
      </c>
      <c r="Q323" s="208">
        <v>2.2000000000000001E-4</v>
      </c>
      <c r="R323" s="208">
        <f t="shared" si="107"/>
        <v>2.3878799999999998E-3</v>
      </c>
      <c r="S323" s="208">
        <v>0</v>
      </c>
      <c r="T323" s="209">
        <f t="shared" si="108"/>
        <v>0</v>
      </c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R323" s="210" t="s">
        <v>251</v>
      </c>
      <c r="AT323" s="210" t="s">
        <v>173</v>
      </c>
      <c r="AU323" s="210" t="s">
        <v>86</v>
      </c>
      <c r="AY323" s="14" t="s">
        <v>169</v>
      </c>
      <c r="BE323" s="211">
        <f t="shared" si="109"/>
        <v>0</v>
      </c>
      <c r="BF323" s="211">
        <f t="shared" si="110"/>
        <v>0</v>
      </c>
      <c r="BG323" s="211">
        <f t="shared" si="111"/>
        <v>0</v>
      </c>
      <c r="BH323" s="211">
        <f t="shared" si="112"/>
        <v>0</v>
      </c>
      <c r="BI323" s="211">
        <f t="shared" si="113"/>
        <v>0</v>
      </c>
      <c r="BJ323" s="14" t="s">
        <v>84</v>
      </c>
      <c r="BK323" s="211">
        <f t="shared" si="114"/>
        <v>0</v>
      </c>
      <c r="BL323" s="14" t="s">
        <v>251</v>
      </c>
      <c r="BM323" s="210" t="s">
        <v>2122</v>
      </c>
    </row>
    <row r="324" spans="1:65" s="2" customFormat="1" ht="21.75" customHeight="1">
      <c r="A324" s="31"/>
      <c r="B324" s="32"/>
      <c r="C324" s="217" t="s">
        <v>1280</v>
      </c>
      <c r="D324" s="217" t="s">
        <v>922</v>
      </c>
      <c r="E324" s="218" t="s">
        <v>2123</v>
      </c>
      <c r="F324" s="219" t="s">
        <v>2124</v>
      </c>
      <c r="G324" s="220" t="s">
        <v>176</v>
      </c>
      <c r="H324" s="221">
        <v>10.853999999999999</v>
      </c>
      <c r="I324" s="222"/>
      <c r="J324" s="223">
        <f t="shared" si="105"/>
        <v>0</v>
      </c>
      <c r="K324" s="224"/>
      <c r="L324" s="225"/>
      <c r="M324" s="226" t="s">
        <v>1</v>
      </c>
      <c r="N324" s="227" t="s">
        <v>41</v>
      </c>
      <c r="O324" s="68"/>
      <c r="P324" s="208">
        <f t="shared" si="106"/>
        <v>0</v>
      </c>
      <c r="Q324" s="208">
        <v>0</v>
      </c>
      <c r="R324" s="208">
        <f t="shared" si="107"/>
        <v>0</v>
      </c>
      <c r="S324" s="208">
        <v>0</v>
      </c>
      <c r="T324" s="209">
        <f t="shared" si="108"/>
        <v>0</v>
      </c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R324" s="210" t="s">
        <v>259</v>
      </c>
      <c r="AT324" s="210" t="s">
        <v>922</v>
      </c>
      <c r="AU324" s="210" t="s">
        <v>86</v>
      </c>
      <c r="AY324" s="14" t="s">
        <v>169</v>
      </c>
      <c r="BE324" s="211">
        <f t="shared" si="109"/>
        <v>0</v>
      </c>
      <c r="BF324" s="211">
        <f t="shared" si="110"/>
        <v>0</v>
      </c>
      <c r="BG324" s="211">
        <f t="shared" si="111"/>
        <v>0</v>
      </c>
      <c r="BH324" s="211">
        <f t="shared" si="112"/>
        <v>0</v>
      </c>
      <c r="BI324" s="211">
        <f t="shared" si="113"/>
        <v>0</v>
      </c>
      <c r="BJ324" s="14" t="s">
        <v>84</v>
      </c>
      <c r="BK324" s="211">
        <f t="shared" si="114"/>
        <v>0</v>
      </c>
      <c r="BL324" s="14" t="s">
        <v>251</v>
      </c>
      <c r="BM324" s="210" t="s">
        <v>2125</v>
      </c>
    </row>
    <row r="325" spans="1:65" s="2" customFormat="1" ht="44.25" customHeight="1">
      <c r="A325" s="31"/>
      <c r="B325" s="32"/>
      <c r="C325" s="198" t="s">
        <v>307</v>
      </c>
      <c r="D325" s="198" t="s">
        <v>173</v>
      </c>
      <c r="E325" s="199" t="s">
        <v>1829</v>
      </c>
      <c r="F325" s="200" t="s">
        <v>1830</v>
      </c>
      <c r="G325" s="201" t="s">
        <v>176</v>
      </c>
      <c r="H325" s="202">
        <v>26.164999999999999</v>
      </c>
      <c r="I325" s="203"/>
      <c r="J325" s="204">
        <f t="shared" si="105"/>
        <v>0</v>
      </c>
      <c r="K325" s="205"/>
      <c r="L325" s="36"/>
      <c r="M325" s="212" t="s">
        <v>1</v>
      </c>
      <c r="N325" s="213" t="s">
        <v>41</v>
      </c>
      <c r="O325" s="214"/>
      <c r="P325" s="215">
        <f t="shared" si="106"/>
        <v>0</v>
      </c>
      <c r="Q325" s="215">
        <v>3.8E-3</v>
      </c>
      <c r="R325" s="215">
        <f t="shared" si="107"/>
        <v>9.9427000000000001E-2</v>
      </c>
      <c r="S325" s="215">
        <v>0</v>
      </c>
      <c r="T325" s="216">
        <f t="shared" si="108"/>
        <v>0</v>
      </c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R325" s="210" t="s">
        <v>251</v>
      </c>
      <c r="AT325" s="210" t="s">
        <v>173</v>
      </c>
      <c r="AU325" s="210" t="s">
        <v>86</v>
      </c>
      <c r="AY325" s="14" t="s">
        <v>169</v>
      </c>
      <c r="BE325" s="211">
        <f t="shared" si="109"/>
        <v>0</v>
      </c>
      <c r="BF325" s="211">
        <f t="shared" si="110"/>
        <v>0</v>
      </c>
      <c r="BG325" s="211">
        <f t="shared" si="111"/>
        <v>0</v>
      </c>
      <c r="BH325" s="211">
        <f t="shared" si="112"/>
        <v>0</v>
      </c>
      <c r="BI325" s="211">
        <f t="shared" si="113"/>
        <v>0</v>
      </c>
      <c r="BJ325" s="14" t="s">
        <v>84</v>
      </c>
      <c r="BK325" s="211">
        <f t="shared" si="114"/>
        <v>0</v>
      </c>
      <c r="BL325" s="14" t="s">
        <v>251</v>
      </c>
      <c r="BM325" s="210" t="s">
        <v>2126</v>
      </c>
    </row>
    <row r="326" spans="1:65" s="2" customFormat="1" ht="6.95" customHeight="1">
      <c r="A326" s="31"/>
      <c r="B326" s="51"/>
      <c r="C326" s="52"/>
      <c r="D326" s="52"/>
      <c r="E326" s="52"/>
      <c r="F326" s="52"/>
      <c r="G326" s="52"/>
      <c r="H326" s="52"/>
      <c r="I326" s="52"/>
      <c r="J326" s="52"/>
      <c r="K326" s="52"/>
      <c r="L326" s="36"/>
      <c r="M326" s="31"/>
      <c r="O326" s="31"/>
      <c r="P326" s="31"/>
      <c r="Q326" s="31"/>
      <c r="R326" s="31"/>
      <c r="S326" s="31"/>
      <c r="T326" s="31"/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</row>
  </sheetData>
  <sheetProtection algorithmName="SHA-512" hashValue="Q05fsmXHsdX5TZzybUZWAW20p+IdbT/XWvKjzrmdnAQI/XB7dsZwbvluAGBXOMgT5hSdKmg83Hwq6KYGrclfOA==" saltValue="DnGmqNApmEVnzShH7Z0e6pIVSqcKQ27jSmZvNy4E00G/Jgg4KqK4DK5Y+KCUwe0CCB95XzWz8xTUT+Rko4mH/A==" spinCount="100000" sheet="1" objects="1" scenarios="1" formatColumns="0" formatRows="0" autoFilter="0"/>
  <autoFilter ref="C142:K325"/>
  <mergeCells count="14">
    <mergeCell ref="D121:F121"/>
    <mergeCell ref="E133:H133"/>
    <mergeCell ref="E135:H135"/>
    <mergeCell ref="L2:V2"/>
    <mergeCell ref="E87:H87"/>
    <mergeCell ref="D117:F117"/>
    <mergeCell ref="D118:F118"/>
    <mergeCell ref="D119:F119"/>
    <mergeCell ref="D120:F120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15</vt:i4>
      </vt:variant>
      <vt:variant>
        <vt:lpstr>Pojmenované oblasti</vt:lpstr>
      </vt:variant>
      <vt:variant>
        <vt:i4>30</vt:i4>
      </vt:variant>
    </vt:vector>
  </HeadingPairs>
  <TitlesOfParts>
    <vt:vector size="45" baseType="lpstr">
      <vt:lpstr>Rekapitulace stavby</vt:lpstr>
      <vt:lpstr>643-00 - bourací práce vn...</vt:lpstr>
      <vt:lpstr>643-00a - bourací práce 1.pp</vt:lpstr>
      <vt:lpstr>643-01 - bourací práce 1.np</vt:lpstr>
      <vt:lpstr>643-02 - bourací práce 2.np</vt:lpstr>
      <vt:lpstr>643-03 - bourací práce 3.np</vt:lpstr>
      <vt:lpstr>643-04 - stavební práce 1.pp</vt:lpstr>
      <vt:lpstr>643-05 - stavební práce 1.np</vt:lpstr>
      <vt:lpstr>643-06 - stavební práce 2.np</vt:lpstr>
      <vt:lpstr>643-07 - stavební práce 3.np</vt:lpstr>
      <vt:lpstr>643-08 - vnější stavební ...</vt:lpstr>
      <vt:lpstr>643-09 - Akustika+ AV tec...</vt:lpstr>
      <vt:lpstr>643-10 - Interiery</vt:lpstr>
      <vt:lpstr>643-11 - Technika prostře...</vt:lpstr>
      <vt:lpstr>643-12 - VRN</vt:lpstr>
      <vt:lpstr>'643-00 - bourací práce vn...'!Názvy_tisku</vt:lpstr>
      <vt:lpstr>'643-00a - bourací práce 1.pp'!Názvy_tisku</vt:lpstr>
      <vt:lpstr>'643-01 - bourací práce 1.np'!Názvy_tisku</vt:lpstr>
      <vt:lpstr>'643-02 - bourací práce 2.np'!Názvy_tisku</vt:lpstr>
      <vt:lpstr>'643-03 - bourací práce 3.np'!Názvy_tisku</vt:lpstr>
      <vt:lpstr>'643-04 - stavební práce 1.pp'!Názvy_tisku</vt:lpstr>
      <vt:lpstr>'643-05 - stavební práce 1.np'!Názvy_tisku</vt:lpstr>
      <vt:lpstr>'643-06 - stavební práce 2.np'!Názvy_tisku</vt:lpstr>
      <vt:lpstr>'643-07 - stavební práce 3.np'!Názvy_tisku</vt:lpstr>
      <vt:lpstr>'643-08 - vnější stavební ...'!Názvy_tisku</vt:lpstr>
      <vt:lpstr>'643-09 - Akustika+ AV tec...'!Názvy_tisku</vt:lpstr>
      <vt:lpstr>'643-10 - Interiery'!Názvy_tisku</vt:lpstr>
      <vt:lpstr>'643-11 - Technika prostře...'!Názvy_tisku</vt:lpstr>
      <vt:lpstr>'643-12 - VRN'!Názvy_tisku</vt:lpstr>
      <vt:lpstr>'Rekapitulace stavby'!Názvy_tisku</vt:lpstr>
      <vt:lpstr>'643-00 - bourací práce vn...'!Oblast_tisku</vt:lpstr>
      <vt:lpstr>'643-00a - bourací práce 1.pp'!Oblast_tisku</vt:lpstr>
      <vt:lpstr>'643-01 - bourací práce 1.np'!Oblast_tisku</vt:lpstr>
      <vt:lpstr>'643-02 - bourací práce 2.np'!Oblast_tisku</vt:lpstr>
      <vt:lpstr>'643-03 - bourací práce 3.np'!Oblast_tisku</vt:lpstr>
      <vt:lpstr>'643-04 - stavební práce 1.pp'!Oblast_tisku</vt:lpstr>
      <vt:lpstr>'643-05 - stavební práce 1.np'!Oblast_tisku</vt:lpstr>
      <vt:lpstr>'643-06 - stavební práce 2.np'!Oblast_tisku</vt:lpstr>
      <vt:lpstr>'643-07 - stavební práce 3.np'!Oblast_tisku</vt:lpstr>
      <vt:lpstr>'643-08 - vnější stavební ...'!Oblast_tisku</vt:lpstr>
      <vt:lpstr>'643-09 - Akustika+ AV tec...'!Oblast_tisku</vt:lpstr>
      <vt:lpstr>'643-10 - Interiery'!Oblast_tisku</vt:lpstr>
      <vt:lpstr>'643-11 - Technika prostře...'!Oblast_tisku</vt:lpstr>
      <vt:lpstr>'643-12 - VRN'!Oblast_tisku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CORE-I5-4460\Martina</dc:creator>
  <cp:lastModifiedBy>Jelínek David, Ing.</cp:lastModifiedBy>
  <dcterms:created xsi:type="dcterms:W3CDTF">2021-03-05T13:57:05Z</dcterms:created>
  <dcterms:modified xsi:type="dcterms:W3CDTF">2021-03-15T08:56:22Z</dcterms:modified>
</cp:coreProperties>
</file>